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ordonez\Desktop\R R 2023\R R 016 2023\procedimientos\PVCGF 04\"/>
    </mc:Choice>
  </mc:AlternateContent>
  <bookViews>
    <workbookView xWindow="0" yWindow="0" windowWidth="28800" windowHeight="11835" activeTab="1"/>
  </bookViews>
  <sheets>
    <sheet name="ANALITICA" sheetId="6" r:id="rId1"/>
    <sheet name="MATERIALIDAD ESTADOS FINANCIERO" sheetId="3" r:id="rId2"/>
    <sheet name="HALLAZGOS PARA OPINIÓN" sheetId="5" r:id="rId3"/>
  </sheets>
  <externalReferences>
    <externalReference r:id="rId4"/>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9" i="5" l="1"/>
  <c r="H121" i="5"/>
  <c r="F121" i="5"/>
  <c r="E121" i="5"/>
  <c r="C121" i="5"/>
  <c r="B13" i="5" s="1"/>
  <c r="G120" i="5"/>
  <c r="I120" i="5" s="1"/>
  <c r="G119" i="5"/>
  <c r="I119" i="5" s="1"/>
  <c r="G118" i="5"/>
  <c r="I118" i="5" s="1"/>
  <c r="G117" i="5"/>
  <c r="I117" i="5" s="1"/>
  <c r="G116" i="5"/>
  <c r="I116" i="5" s="1"/>
  <c r="G115" i="5"/>
  <c r="I115" i="5" s="1"/>
  <c r="G114" i="5"/>
  <c r="I114" i="5" s="1"/>
  <c r="G113" i="5"/>
  <c r="I113" i="5" s="1"/>
  <c r="G112" i="5"/>
  <c r="I112" i="5" s="1"/>
  <c r="G111" i="5"/>
  <c r="I111" i="5" s="1"/>
  <c r="G110" i="5"/>
  <c r="I110" i="5" s="1"/>
  <c r="G109" i="5"/>
  <c r="I109" i="5" s="1"/>
  <c r="G108" i="5"/>
  <c r="I108" i="5" s="1"/>
  <c r="G107" i="5"/>
  <c r="I107" i="5" s="1"/>
  <c r="G106" i="5"/>
  <c r="I106" i="5" s="1"/>
  <c r="G105" i="5"/>
  <c r="I105" i="5" s="1"/>
  <c r="G104" i="5"/>
  <c r="I104" i="5" s="1"/>
  <c r="G103" i="5"/>
  <c r="I103" i="5" s="1"/>
  <c r="G102" i="5"/>
  <c r="I102" i="5" s="1"/>
  <c r="G101" i="5"/>
  <c r="I101" i="5" s="1"/>
  <c r="G100" i="5"/>
  <c r="I100" i="5" s="1"/>
  <c r="G99" i="5"/>
  <c r="I99" i="5" s="1"/>
  <c r="D99" i="5"/>
  <c r="G98" i="5"/>
  <c r="I98" i="5" s="1"/>
  <c r="G97" i="5"/>
  <c r="I97" i="5" s="1"/>
  <c r="G96" i="5"/>
  <c r="I96" i="5" s="1"/>
  <c r="G95" i="5"/>
  <c r="I95" i="5" s="1"/>
  <c r="G94" i="5"/>
  <c r="I94" i="5" s="1"/>
  <c r="D94" i="5"/>
  <c r="G93" i="5"/>
  <c r="I93" i="5" s="1"/>
  <c r="D93" i="5"/>
  <c r="G92" i="5"/>
  <c r="I92" i="5" s="1"/>
  <c r="G91" i="5"/>
  <c r="I91" i="5" s="1"/>
  <c r="G90" i="5"/>
  <c r="I90" i="5" s="1"/>
  <c r="G89" i="5"/>
  <c r="I89" i="5" s="1"/>
  <c r="G88" i="5"/>
  <c r="I88" i="5" s="1"/>
  <c r="G87" i="5"/>
  <c r="I87" i="5" s="1"/>
  <c r="G86" i="5"/>
  <c r="I86" i="5" s="1"/>
  <c r="G85" i="5"/>
  <c r="I85" i="5" s="1"/>
  <c r="G84" i="5"/>
  <c r="I84" i="5" s="1"/>
  <c r="G83" i="5"/>
  <c r="I83" i="5" s="1"/>
  <c r="G82" i="5"/>
  <c r="D82" i="5"/>
  <c r="H78" i="5"/>
  <c r="F78" i="5"/>
  <c r="E78" i="5"/>
  <c r="D78" i="5"/>
  <c r="D12" i="5" s="1"/>
  <c r="C78" i="5"/>
  <c r="B12" i="5" s="1"/>
  <c r="G149" i="5" s="1"/>
  <c r="G77" i="5"/>
  <c r="I77" i="5" s="1"/>
  <c r="G76" i="5"/>
  <c r="I76" i="5" s="1"/>
  <c r="G75" i="5"/>
  <c r="I75" i="5" s="1"/>
  <c r="G74" i="5"/>
  <c r="I74" i="5" s="1"/>
  <c r="G73" i="5"/>
  <c r="I73" i="5" s="1"/>
  <c r="G72" i="5"/>
  <c r="I72" i="5" s="1"/>
  <c r="G71" i="5"/>
  <c r="I71" i="5" s="1"/>
  <c r="G70" i="5"/>
  <c r="I70" i="5" s="1"/>
  <c r="G69" i="5"/>
  <c r="I69" i="5" s="1"/>
  <c r="G68" i="5"/>
  <c r="I68" i="5" s="1"/>
  <c r="G67" i="5"/>
  <c r="I67" i="5" s="1"/>
  <c r="G66" i="5"/>
  <c r="I66" i="5" s="1"/>
  <c r="G65" i="5"/>
  <c r="I65" i="5" s="1"/>
  <c r="G64" i="5"/>
  <c r="I64" i="5" s="1"/>
  <c r="G63" i="5"/>
  <c r="I63" i="5" s="1"/>
  <c r="G62" i="5"/>
  <c r="I62" i="5" s="1"/>
  <c r="G61" i="5"/>
  <c r="I61" i="5" s="1"/>
  <c r="G60" i="5"/>
  <c r="I60" i="5" s="1"/>
  <c r="G59" i="5"/>
  <c r="I59" i="5" s="1"/>
  <c r="G58" i="5"/>
  <c r="I58" i="5" s="1"/>
  <c r="G57" i="5"/>
  <c r="I57" i="5" s="1"/>
  <c r="G56" i="5"/>
  <c r="I56" i="5" s="1"/>
  <c r="G55" i="5"/>
  <c r="I55" i="5" s="1"/>
  <c r="G54" i="5"/>
  <c r="I54" i="5" s="1"/>
  <c r="G53" i="5"/>
  <c r="I53" i="5" s="1"/>
  <c r="G52" i="5"/>
  <c r="I52" i="5" s="1"/>
  <c r="G51" i="5"/>
  <c r="I51" i="5" s="1"/>
  <c r="G50" i="5"/>
  <c r="I50" i="5" s="1"/>
  <c r="G49" i="5"/>
  <c r="I49" i="5" s="1"/>
  <c r="G48" i="5"/>
  <c r="I48" i="5" s="1"/>
  <c r="G47" i="5"/>
  <c r="I47" i="5" s="1"/>
  <c r="G46" i="5"/>
  <c r="I46" i="5" s="1"/>
  <c r="G45" i="5"/>
  <c r="I45" i="5" s="1"/>
  <c r="G44" i="5"/>
  <c r="I44" i="5" s="1"/>
  <c r="G43" i="5"/>
  <c r="I43" i="5" s="1"/>
  <c r="G42" i="5"/>
  <c r="I42" i="5" s="1"/>
  <c r="G41" i="5"/>
  <c r="I41" i="5" s="1"/>
  <c r="G40" i="5"/>
  <c r="I40" i="5" s="1"/>
  <c r="G39" i="5"/>
  <c r="I39" i="5" s="1"/>
  <c r="G38" i="5"/>
  <c r="I38" i="5" s="1"/>
  <c r="G37" i="5"/>
  <c r="I37" i="5" s="1"/>
  <c r="G36" i="5"/>
  <c r="I36" i="5" s="1"/>
  <c r="G35" i="5"/>
  <c r="I35" i="5" s="1"/>
  <c r="G34" i="5"/>
  <c r="I34" i="5" s="1"/>
  <c r="G33" i="5"/>
  <c r="I33" i="5" s="1"/>
  <c r="G32" i="5"/>
  <c r="I32" i="5" s="1"/>
  <c r="G31" i="5"/>
  <c r="I31" i="5" s="1"/>
  <c r="G30" i="5"/>
  <c r="I30" i="5" s="1"/>
  <c r="G29" i="5"/>
  <c r="I29" i="5" s="1"/>
  <c r="G28" i="5"/>
  <c r="I28" i="5" s="1"/>
  <c r="G27" i="5"/>
  <c r="I27" i="5" s="1"/>
  <c r="G26" i="5"/>
  <c r="G25" i="5"/>
  <c r="I25" i="5" s="1"/>
  <c r="G24" i="5"/>
  <c r="I24" i="5" s="1"/>
  <c r="E15" i="5"/>
  <c r="E14" i="5"/>
  <c r="C13" i="5" a="1"/>
  <c r="C13" i="5" s="1"/>
  <c r="C12" i="5" a="1"/>
  <c r="C12" i="5" s="1"/>
  <c r="I149" i="5" l="1"/>
  <c r="F140" i="5" s="1"/>
  <c r="E12" i="5"/>
  <c r="D79" i="5"/>
  <c r="H79" i="5"/>
  <c r="G140" i="5" s="1"/>
  <c r="D121" i="5"/>
  <c r="D13" i="5" s="1"/>
  <c r="E13" i="5" s="1"/>
  <c r="G121" i="5"/>
  <c r="G122" i="5" s="1"/>
  <c r="G78" i="5"/>
  <c r="H124" i="5"/>
  <c r="I26" i="5"/>
  <c r="I78" i="5" s="1"/>
  <c r="H122" i="5"/>
  <c r="I82" i="5"/>
  <c r="I121" i="5" s="1"/>
  <c r="C140" i="5" l="1"/>
  <c r="F141" i="5"/>
  <c r="F143" i="5" s="1"/>
  <c r="I158" i="5" s="1"/>
  <c r="C141" i="5"/>
  <c r="D122" i="5"/>
  <c r="G124" i="5"/>
  <c r="I124" i="5" s="1"/>
  <c r="G79" i="5"/>
  <c r="D140" i="5" s="1"/>
  <c r="I79" i="5"/>
  <c r="K140" i="5" s="1"/>
  <c r="J140" i="5"/>
  <c r="G141" i="5"/>
  <c r="G143" i="5" s="1"/>
  <c r="H123" i="5"/>
  <c r="D141" i="5"/>
  <c r="J141" i="5"/>
  <c r="I122" i="5"/>
  <c r="K141" i="5" s="1"/>
  <c r="D143" i="5" l="1"/>
  <c r="I157" i="5"/>
  <c r="I156" i="5"/>
  <c r="G123" i="5"/>
  <c r="I123" i="5" s="1"/>
  <c r="C143" i="5"/>
  <c r="H158" i="5" s="1"/>
  <c r="J143" i="5"/>
  <c r="K143" i="5"/>
  <c r="I159" i="5" s="1"/>
  <c r="H156" i="5" l="1"/>
  <c r="H157" i="5"/>
  <c r="H159" i="5"/>
  <c r="J158" i="5"/>
  <c r="J157" i="5"/>
  <c r="J156" i="5"/>
  <c r="G162" i="5" l="1"/>
  <c r="H162" i="5" s="1"/>
  <c r="H163" i="5" s="1"/>
  <c r="B21" i="3" l="1"/>
  <c r="B49" i="3" s="1"/>
  <c r="D149" i="5" s="1"/>
  <c r="D21" i="3"/>
  <c r="F21" i="3"/>
  <c r="H21" i="3"/>
  <c r="D49" i="3"/>
  <c r="F149" i="5" s="1"/>
  <c r="C57" i="3"/>
  <c r="F49" i="3" l="1"/>
  <c r="C49" i="3" l="1"/>
  <c r="E149" i="5" s="1"/>
  <c r="G49" i="3"/>
  <c r="D57" i="3"/>
  <c r="D56" i="3" l="1"/>
  <c r="G57" i="3"/>
  <c r="I57" i="3"/>
  <c r="L57" i="3"/>
  <c r="K57" i="3"/>
  <c r="D58" i="3"/>
  <c r="I58" i="3" l="1"/>
  <c r="K58" i="3"/>
  <c r="L58" i="3"/>
  <c r="G58" i="3"/>
</calcChain>
</file>

<file path=xl/sharedStrings.xml><?xml version="1.0" encoding="utf-8"?>
<sst xmlns="http://schemas.openxmlformats.org/spreadsheetml/2006/main" count="398" uniqueCount="325">
  <si>
    <t>Versión: 1.0</t>
  </si>
  <si>
    <r>
      <t xml:space="preserve">MATERIALIDAD </t>
    </r>
    <r>
      <rPr>
        <b/>
        <sz val="12"/>
        <color indexed="8"/>
        <rFont val="Arial"/>
        <family val="2"/>
      </rPr>
      <t>CUANTITATIVA - PARA INCORRECCIONES E IMPOSIBILIDADES O SU SUMATORIA</t>
    </r>
  </si>
  <si>
    <t>RESULTADOS AUDITORIA VIGENCIA ANTERIOR (AÑO)</t>
  </si>
  <si>
    <t>DATOS VIGENCIA AUDITORIA ACTUAL (AÑO)</t>
  </si>
  <si>
    <t>Opinión auditoría Estados Financieros</t>
  </si>
  <si>
    <t>CALIFICACIÓN</t>
  </si>
  <si>
    <t>Fenecimiento de la cuenta</t>
  </si>
  <si>
    <t>Sin salvedades</t>
  </si>
  <si>
    <t>Fenecida</t>
  </si>
  <si>
    <t>Bajo</t>
  </si>
  <si>
    <t>Con salvedades</t>
  </si>
  <si>
    <t>Con deficiencias</t>
  </si>
  <si>
    <t>No fenecida</t>
  </si>
  <si>
    <t>Medio</t>
  </si>
  <si>
    <t>Negativa</t>
  </si>
  <si>
    <t>Alto</t>
  </si>
  <si>
    <t>Abstención</t>
  </si>
  <si>
    <t>Inexistente</t>
  </si>
  <si>
    <t>Critico</t>
  </si>
  <si>
    <t>Opinión auditoría anterior</t>
  </si>
  <si>
    <t>Fenecimiento de la cuenta
auditoría anterior</t>
  </si>
  <si>
    <t>Bases</t>
  </si>
  <si>
    <t>Criterios para establecer el porcentaje de Materialidad</t>
  </si>
  <si>
    <t>Activos</t>
  </si>
  <si>
    <t>1 -3%</t>
  </si>
  <si>
    <t>De conformidad con el rango general establecido por   Guía para el uso de las Normas Internacionales de Pequeñas y Medianas Empresas - Guía Practica (Tercera edición) expedida por la Federación Internacional de Contadores - IFAC que va del 1% al 3%, se estableció la materialidad % por nivel.</t>
  </si>
  <si>
    <t>Pasivos (+) Patrimonio</t>
  </si>
  <si>
    <t>Suma de puntos</t>
  </si>
  <si>
    <t>Rango establecido para determinar Materialidad</t>
  </si>
  <si>
    <t>Base seleccionada</t>
  </si>
  <si>
    <t>Monto Activo Total</t>
  </si>
  <si>
    <t>% Materialidad establecido según nivel de Riesgo del Sujeto de Control</t>
  </si>
  <si>
    <t>Valor Materialidad en Pesos</t>
  </si>
  <si>
    <t>Sumatoria puntaje de variables y agrupaciones de los sujetos por NIVEL</t>
  </si>
  <si>
    <t>Calificación de criterios de gestión</t>
  </si>
  <si>
    <t>% Materialidad establecido según nivel de riesgo del sujeto de control</t>
  </si>
  <si>
    <t>Aspectos considerados para determinar el % de Materialidad</t>
  </si>
  <si>
    <t>NIVEL 1 
Entre 4 y 7 Puntos</t>
  </si>
  <si>
    <t>MEJOR CALIFICACIÓN</t>
  </si>
  <si>
    <t>Entre &gt;2,3% y &lt;=3%</t>
  </si>
  <si>
    <t>A menor puntaje de la calificación de las variables de auditoría (Mejores resultados), mayor tolerancia o porcentaje de materialidad cuantitativa.</t>
  </si>
  <si>
    <t>NIVEL 2
Entre 8 y 11 Puntos</t>
  </si>
  <si>
    <t>CALIFICACIÓN INTERMEDIA</t>
  </si>
  <si>
    <t>Entre &gt;1,7% y &lt;=2,3%</t>
  </si>
  <si>
    <t>En virtud a la rigurosidad de los rangos determinados, se consideró el límite superior por ser el más objetivo para el sujeto de vigilancia y control fiscal.</t>
  </si>
  <si>
    <t>NIVEL 3
Entre 12 y 16 Puntos</t>
  </si>
  <si>
    <t>PEOR CALIFICACION</t>
  </si>
  <si>
    <t>Entre &gt;=1,0% y &lt;=1,7%</t>
  </si>
  <si>
    <t xml:space="preserve">SUMA DE LOS %(S) Y DE LOS VALORES DE LAS INCORRECCIONES MAS LAS IMPOSIBILIDADES QUE GENERAN OPINIÓN MODIFICADA SEGÚN EL NIVEL </t>
  </si>
  <si>
    <t>SIN SALVEDADES</t>
  </si>
  <si>
    <t>MATERIALES NO GENERALIZADAS = CON SALVEDADES</t>
  </si>
  <si>
    <t>MATERIALES GENERALIZADAS = NEGATIVA/ ABSTENCIÓN</t>
  </si>
  <si>
    <t>Base Seleccionada</t>
  </si>
  <si>
    <t>Monto</t>
  </si>
  <si>
    <t>Valor Materialidad en Nivel 1</t>
  </si>
  <si>
    <t>MENOR QUE 1 VEZ</t>
  </si>
  <si>
    <t>MAYOR O IGUAL QUE 1 Y MENOR QUE 5 VECES</t>
  </si>
  <si>
    <t>IGUAL O MAYOR  QUE 5 VECES</t>
  </si>
  <si>
    <t>Activo</t>
  </si>
  <si>
    <t>En %</t>
  </si>
  <si>
    <t>Menor que</t>
  </si>
  <si>
    <t>Entre</t>
  </si>
  <si>
    <t>y menor que</t>
  </si>
  <si>
    <t>En Pesos</t>
  </si>
  <si>
    <t>Riesgo Residual o Combinado - Proceso Estados Financieros</t>
  </si>
  <si>
    <t>ASPECTOS A TENER EN CUENTA PARA DEFINIR LA MATERIALIDAD CUANTITATIVA PARA ESTADOS FINANCIEROS EN SU CONJUNTO.</t>
  </si>
  <si>
    <t>MATERIALIDAD DETERMINADA PARA EL SUJETO DE CONTROL</t>
  </si>
  <si>
    <t>2. APLICACIÓN DE CRITERIOS PARA LA CLASIFICACIÓN DE RIESGO DEL SUJETO DE VIGILANCIA Y CONTROL FISCAL</t>
  </si>
  <si>
    <t>Rango de Porcentajes</t>
  </si>
  <si>
    <t>5. MATERIALIDAD DETERMINADA PARA EL SUJETO DE VIGILANCIA Y CONTROL FISCAL</t>
  </si>
  <si>
    <t>1. CRITERIOS PARA CLASIFICACIÓN DE RIESGO DEL PROCESO DE ESTADOS FINANCIEROS (Sección Informativa no requiere ningún diligenciamiento):</t>
  </si>
  <si>
    <t>Dado que la materialidad se encuentra directamente relacionada con el nivel de riesgo del sujeto de control, en esta sección se presentan los criterios utilizados para establecer el nivel de riesgo de auditoría del proceso de Estados Financieros del Sujeto de Vigilancia y Control Fiscal, de los cuales 3 corresponden a la auditoría de Regularidad o Financiera y de Gestión anterior (Opinión sobre los Estados Financieros, la Calificación de Control Interno Contable y el Fenecimiento de la Cuenta) y uno a la presente auditoría que corresponde al Riesgo Residual o Combinado – Proceso Estados Financieros.</t>
  </si>
  <si>
    <t>De conformidad con la escala de valoración de los riesgos establecidos en el numeral 1 de este instructivo, el auditor deberá proceder a incorporar las calificaciones correspondientes utilizando las listas desplegables diseñadas para el efecto.
Los puntos se van acumulando en la medida en que el auditor selecciona cada una de las opciones y su sumatoria determina un nivel de riesgo</t>
  </si>
  <si>
    <t>Para la Contraloría de Bogotá se determinó que la base a utilizar para determinar la materialidad serán los activos y el rango de porcentajes a aplicar se adoptó de la Guía para el uso de las Normas Internacionales de Pequeñas y Medianas Empresas - Guía Práctica expedida por la IFAC.</t>
  </si>
  <si>
    <t>A partir del numeral 3 de este instructivo, se crearon tres niveles de riesgo según la sumatoria mínima y máxima de los criterios aplicados en el numeral 2 de este instructivo, para los cuales se fijaron rangos porcentuales proporcionales y a partir de estos se tomó el límite superior de cada uno de ellos, porcentaje que se aplicara al valor total de los activos.
Entre más alta es la sumatoria de puntos, menor será el rango porcentual y por lo tanto la materialidad. Si, por ejemplo, el sujeto auditado dispone de un control interno efectivo, y baja probabilidad de que los riesgos puedan materializarse, el nivel será uno (1) y la materialidad podrá ser mayor; por el contrario, si el control interno no es efectivo y el auditor interpreta que los riesgos puedan materializarse, se aplica un porcentaje menor.</t>
  </si>
  <si>
    <t>3. BASE Y PORCENTAJE REFERENTE PARA ESTABLECER LA MATERIALIDAD (Sección Informativa no requiere ningún diligenciamiento):</t>
  </si>
  <si>
    <t>4. ESTRUCTURA DE NIVELES, RANGOS PARA DETERMINAR LA MATERIALIDAD DE LOS SUJETOS DE VIGILANCIA Y CONTROL FISCAL (Sección Informativa no requiere ningún diligenciamiento):</t>
  </si>
  <si>
    <r>
      <rPr>
        <b/>
        <sz val="12"/>
        <color theme="1"/>
        <rFont val="Arial"/>
        <family val="2"/>
      </rPr>
      <t xml:space="preserve">MATERIALIDAD CUANTITATIVA PARA LAS INCORRECCIONES E IMPOSIBILIDADES </t>
    </r>
    <r>
      <rPr>
        <sz val="12"/>
        <color theme="1"/>
        <rFont val="Arial"/>
        <family val="2"/>
      </rPr>
      <t xml:space="preserve">
Este instrumento está compuesto por las siguientes secciones:
1. Criterios para clasificación de riesgo del proceso de estados financieros.
2. Aplicación de criterios para la clasificación de riesgo del sujeto de vigilancia y control fiscal.
3. Base y Porcentaje referente Para Establecer La Materialidad.
4. materialidad determinada para el sujeto de vigilancia y control fiscal.
5. estructura de niveles, rangos para determinar la materialidad de los sujetos de vigilancia y control fiscal.
6. materialidad determinada para el sujeto de control y parametrización del momento en que surgen las opiniones modificadas.</t>
    </r>
  </si>
  <si>
    <t>Calificación Control Interno Contable - Proceso Estados Financieros</t>
  </si>
  <si>
    <t>6. PARAMETRIZACIÓN DE LAS INCORRECCIONES + LAS IMPOSIBILIDADES QUE DARÍAN LUGAR A OPINIONES MODIFICADAS (Sección que se procesa de manera automática, no requiere diligenciamiento):</t>
  </si>
  <si>
    <t>GRUPO</t>
  </si>
  <si>
    <t>SALDOS SEGÚN ESTADOS FINACIEROS</t>
  </si>
  <si>
    <t>SUMA DE LOS SALDOS POSITIVOS Y NEGATIVOS DE LOS ESTADOS FINANCIEROS</t>
  </si>
  <si>
    <t>MUESTRA</t>
  </si>
  <si>
    <t>PART % DE LA MUESTRA</t>
  </si>
  <si>
    <t>TOTAL ACTIVOS</t>
  </si>
  <si>
    <t>TOTAL PASIVO + PATRIMONIO</t>
  </si>
  <si>
    <t>TOTAL INGRESOS</t>
  </si>
  <si>
    <t>TOTAL GASTOS</t>
  </si>
  <si>
    <t>CALIFICACIÓN OPINIÓN ESTADOS FINANCIEROS</t>
  </si>
  <si>
    <t>CIFRAS EN</t>
  </si>
  <si>
    <t>PESOS</t>
  </si>
  <si>
    <t>VALOR DIFERENCIAS ABSOLUTAS</t>
  </si>
  <si>
    <t>CODIGO DE LA CUENTA</t>
  </si>
  <si>
    <r>
      <t xml:space="preserve">CUENTA DEL </t>
    </r>
    <r>
      <rPr>
        <b/>
        <sz val="12"/>
        <rFont val="Arial"/>
        <family val="2"/>
      </rPr>
      <t>ACTIVO</t>
    </r>
    <r>
      <rPr>
        <b/>
        <sz val="11"/>
        <rFont val="Arial"/>
        <family val="2"/>
      </rPr>
      <t xml:space="preserve">
</t>
    </r>
    <r>
      <rPr>
        <b/>
        <sz val="9"/>
        <rFont val="Arial"/>
        <family val="2"/>
      </rPr>
      <t>(SI LA CUENTA NO FUE AUDITADA SE REGISTRA A NIVEL DE 4 DIGITOS - SI FUE AUDITADA AL MAYOR NIVEL DE DESAGREGACIÓN)</t>
    </r>
  </si>
  <si>
    <t>SALDO SEGÚN ESTADO DE SITUACIÓN FINANCIERA</t>
  </si>
  <si>
    <t>MUESTRA DE AUDITORIA (Relacione con signo positivo todos los valores seleccionados)</t>
  </si>
  <si>
    <t>SOBRESTIMACION
(Relacione con signo positivo el valor</t>
  </si>
  <si>
    <t>SUBESTIMACION
(Relacione con signo positivo el valor)</t>
  </si>
  <si>
    <t>TOTAL
INCORRECCIONES (Relacione con signo positivo el valor)</t>
  </si>
  <si>
    <t>TOTAL IMPOSIBILIDADES (Relacione con signo positivo el valor)</t>
  </si>
  <si>
    <t>SUMATORIA TOTAL DE INCORRECCIONES + TOTAL DE IMPOSIBILIDADES</t>
  </si>
  <si>
    <t>ORIGEN DE LA IMPOSIBILIDAD</t>
  </si>
  <si>
    <t>TIPO DE HALLAZGO</t>
  </si>
  <si>
    <t>NUMERAL DEL HALLAZGO DEL INFORME FINAL</t>
  </si>
  <si>
    <t>DEPOSITOS EN INSTITUCIONES FINANCIERAS</t>
  </si>
  <si>
    <t>Administrativo</t>
  </si>
  <si>
    <t>EFECTIVO DE USO RESTRINGIDO</t>
  </si>
  <si>
    <t>INVERSIONES AD.LIQUIDEZ V/R MERCADO</t>
  </si>
  <si>
    <t>INVERSIONES AD.LIQUIDEZ AL COSTO</t>
  </si>
  <si>
    <t>INVER.CONTR. PARTIDAS PATRIMONIALES</t>
  </si>
  <si>
    <t>PROV.PROTE.INVERSIONES</t>
  </si>
  <si>
    <t>PRESTACION DE SERVICIOS</t>
  </si>
  <si>
    <t>PRESTACION DE SERVICIOS PUBLICOS</t>
  </si>
  <si>
    <t>OTRAS CUENTAS POR COBRAR</t>
  </si>
  <si>
    <t>3.3.1.1</t>
  </si>
  <si>
    <t>CUENTAS POR COBRAR DE DIFICIL COBRO</t>
  </si>
  <si>
    <t>DETERIORO ACUMULADO DE CUENTAS POR COBRAR</t>
  </si>
  <si>
    <t>DETERIORO OTRAS CUENTAS PO COBRAR</t>
  </si>
  <si>
    <t>DEUDORES PRESTAMOS CONCEDIDOS</t>
  </si>
  <si>
    <t>PROVISION PARA DEUDORES</t>
  </si>
  <si>
    <t>INVENTARIOS MERCANCIAS EN EXISTENCIA</t>
  </si>
  <si>
    <t>MERCANCIAS Y SUMINISTROS</t>
  </si>
  <si>
    <t>PROVISIÓN .PROTEC. DE INVENTARIOS</t>
  </si>
  <si>
    <t>DETERIORO MATERIALES ACUEDUCTO</t>
  </si>
  <si>
    <t>TERRENOS</t>
  </si>
  <si>
    <t>3.3.1.2</t>
  </si>
  <si>
    <t>SEMOVIENTES Y PLANTAS</t>
  </si>
  <si>
    <t>CONSTRUCCIONES EN CURSO</t>
  </si>
  <si>
    <t>MAQUINARIA PLANTA Y EQUIPO EN MONTAJE</t>
  </si>
  <si>
    <t>EQUIPOS EN TRANSITO</t>
  </si>
  <si>
    <t>PROP.PLANTA Y EQUIPO NO EXPLOTADOS</t>
  </si>
  <si>
    <t>EDIFICACIONES</t>
  </si>
  <si>
    <t>REPUESTOS</t>
  </si>
  <si>
    <t>PLANTAS DUCTOS Y TUNELES</t>
  </si>
  <si>
    <t>REDES, LIENAS Y CABLES</t>
  </si>
  <si>
    <t>MAQUINARIA Y EQUIPO</t>
  </si>
  <si>
    <t>EQUIPO MEDICO Y CIENTIFICO</t>
  </si>
  <si>
    <t>MUEBLES, ENSERES Y EQUIPO DE OFICINA</t>
  </si>
  <si>
    <t>EQUIPOS DE COMUNICACIÒN Y COMPUTACIÒN.</t>
  </si>
  <si>
    <t>EQUIPO DE TRANSPORTE, TRACCIÒN Y ELEVACIÒN</t>
  </si>
  <si>
    <t>EQUIPO DE COMEDOR COCINA Y DESPENSA</t>
  </si>
  <si>
    <t>BIENS DE ARTE Y CULTURA</t>
  </si>
  <si>
    <t>DEPRECIACION ACUMULADA (CR)</t>
  </si>
  <si>
    <t>DEPR. ACUM. REDES LINEAS Y CABLES</t>
  </si>
  <si>
    <t>DEPR.ACUM. PROP.PL. Y EQUIPO NO EXPLATADO</t>
  </si>
  <si>
    <t>PROV.PROTEC. PROP.PLAN</t>
  </si>
  <si>
    <t>DETERIORO PROPIEDAD PLANTA Y EQUIPO</t>
  </si>
  <si>
    <t>PLAN ACTIV. BEMEFICIOS POSE</t>
  </si>
  <si>
    <t>BIENES Y SERVICIOS PAGADOS POR ANTICIPADO</t>
  </si>
  <si>
    <t>AVANCES Y ANTICIPOS</t>
  </si>
  <si>
    <t>3.3.1.3</t>
  </si>
  <si>
    <t>ANTICIPOS SALDOS A FAVOR POR IMPUESTOS Y CONTRIBUCIONES</t>
  </si>
  <si>
    <t>RECURSOS ENTREGADOS EN ADMON</t>
  </si>
  <si>
    <t>EN ADMINISTRACIÓN</t>
  </si>
  <si>
    <t>Información Inexistente</t>
  </si>
  <si>
    <t>3.3.1.4 - 3.3.1.5</t>
  </si>
  <si>
    <t>ENCARGO FIDUCIARIO</t>
  </si>
  <si>
    <t>DEPOSITOS ENTREGADOS EN GARANTIA</t>
  </si>
  <si>
    <t>INTANGIBLES</t>
  </si>
  <si>
    <t>AMORTIZACION ACUMULADA DE INTANGIBLES (CR)</t>
  </si>
  <si>
    <t>Información Incompleta</t>
  </si>
  <si>
    <t>DETERIORO ACTIVOS INTANGIBLES</t>
  </si>
  <si>
    <t>ACTIVOS POR IMPUESTOS DIFERIDOS</t>
  </si>
  <si>
    <t>TOTAL ACTIVO</t>
  </si>
  <si>
    <t>INDICE</t>
  </si>
  <si>
    <r>
      <t xml:space="preserve">CUENTA DEL </t>
    </r>
    <r>
      <rPr>
        <b/>
        <sz val="12"/>
        <rFont val="Arial"/>
        <family val="2"/>
      </rPr>
      <t>PASIVO Y PATRIMONIO</t>
    </r>
    <r>
      <rPr>
        <b/>
        <sz val="11"/>
        <rFont val="Arial"/>
        <family val="2"/>
      </rPr>
      <t xml:space="preserve">
(</t>
    </r>
    <r>
      <rPr>
        <b/>
        <sz val="9"/>
        <rFont val="Arial"/>
        <family val="2"/>
      </rPr>
      <t>SI LA CUENTA NO FUE AUDITADA SE REGISTRA A NIVEL DE 4 DIGITOS - SI FUE AUDITADA AL MAYOR NIVEL DE DESAGREGACIÓN)</t>
    </r>
  </si>
  <si>
    <t>FINANCIAMIENTO INTERNO A LARGO PLAZO</t>
  </si>
  <si>
    <t>ADQUISICIÓN DE BIENES Y SERVICIOS NAL.</t>
  </si>
  <si>
    <t>RECURSOS A  FAVOR DE TERCEROS</t>
  </si>
  <si>
    <t>RETENCIÓN EN LA FUENTE E IMPUESTOS DE TIMBRE</t>
  </si>
  <si>
    <t>IMPUESTOS  CONTRIBUCIONES Y TASAS POR PAGAR</t>
  </si>
  <si>
    <t>IMPUESTI AL VALOR AGREGADO -IVA</t>
  </si>
  <si>
    <t>OTRAS CUENTAS POR PAGAR</t>
  </si>
  <si>
    <t>BENEFICIOS A EMPLEADOS A CORTO PLAZO</t>
  </si>
  <si>
    <t>BONIFICACION BENEF. EMPL. CP</t>
  </si>
  <si>
    <t>BENEFICIO POSEMP. PENSIONADOS</t>
  </si>
  <si>
    <t>OTROS BENEFICIOS POSEMPLEADOS</t>
  </si>
  <si>
    <t>LITIGIOS Y DEMANDAS</t>
  </si>
  <si>
    <t>PROVISIONES DIVERSAS</t>
  </si>
  <si>
    <t>AVANCES Y ANTICIPOS RECIBIDOS</t>
  </si>
  <si>
    <t>ANTICIPO SOBRE VENTA DE BIENES Y SERVICIOS</t>
  </si>
  <si>
    <t>3.3.1.6</t>
  </si>
  <si>
    <t>RECURSOS RECIBIDOS EN ADMINISTRACION</t>
  </si>
  <si>
    <t>Información Inoportuna</t>
  </si>
  <si>
    <t>3.3.1.7 - 3.3.1.8</t>
  </si>
  <si>
    <t>DEPOSITOS RECIBIDOS EN GARANTÍA</t>
  </si>
  <si>
    <t>INGRESOS RECIBIDOS POR ANTICIPADO</t>
  </si>
  <si>
    <t>BONOS PENSIONALES</t>
  </si>
  <si>
    <t>OTROS PASIVOS DIFERIDOS</t>
  </si>
  <si>
    <t>CAPITAL FISCAL</t>
  </si>
  <si>
    <t>RESERVAS</t>
  </si>
  <si>
    <t>RESULTADO EJERCICIOS ANTERIORES</t>
  </si>
  <si>
    <t>RESULTADO DEL EJERCICIO</t>
  </si>
  <si>
    <t>GANANCIAS PERD. INV.LIQU A VALOR REAL</t>
  </si>
  <si>
    <t>GANANCIAS PERDIDAS INV. CONTR.</t>
  </si>
  <si>
    <t>GANANCIAS PERDID. BENEF.EMPL</t>
  </si>
  <si>
    <t>TOTAL PASIVO Y PATRIMONIO</t>
  </si>
  <si>
    <t xml:space="preserve">INDICE </t>
  </si>
  <si>
    <t>OPINIÓN</t>
  </si>
  <si>
    <t>INCORRECCIONES</t>
  </si>
  <si>
    <t>IMPOSIBILIDADES</t>
  </si>
  <si>
    <t>ACUMULADO DE INCORRRECCIONES + IMPOSIBILIDADES</t>
  </si>
  <si>
    <t>Puntaje asignado de acuerdo con la Opinión</t>
  </si>
  <si>
    <t>Concepto sobre el principio de Eficacia</t>
  </si>
  <si>
    <t>LIMPIA O SIN SALVEDADES</t>
  </si>
  <si>
    <r>
      <rPr>
        <b/>
        <sz val="9"/>
        <rFont val="Arial"/>
        <family val="2"/>
      </rPr>
      <t>NO MATERIAL</t>
    </r>
    <r>
      <rPr>
        <sz val="9"/>
        <rFont val="Arial"/>
        <family val="2"/>
      </rPr>
      <t xml:space="preserve">
Menores a la materialidad cuantitativa del total de activos o del pasivo + patrimonio.</t>
    </r>
  </si>
  <si>
    <r>
      <t>NO MATERIAL</t>
    </r>
    <r>
      <rPr>
        <sz val="9"/>
        <color indexed="8"/>
        <rFont val="Arial"/>
        <family val="2"/>
      </rPr>
      <t xml:space="preserve"> 
Menores a la materialidad cuantitativa del total de activo o del pasivo + patrimonio..</t>
    </r>
  </si>
  <si>
    <r>
      <t>NO MATERIAL</t>
    </r>
    <r>
      <rPr>
        <sz val="9"/>
        <color indexed="8"/>
        <rFont val="Arial"/>
        <family val="2"/>
      </rPr>
      <t xml:space="preserve"> 
Menores a la materialidad cuantitativa del total de activo o del pasivo + patrimonio.</t>
    </r>
  </si>
  <si>
    <t>EFICAZ</t>
  </si>
  <si>
    <t>CON SALVEDADES</t>
  </si>
  <si>
    <r>
      <rPr>
        <b/>
        <sz val="9"/>
        <rFont val="Arial"/>
        <family val="2"/>
      </rPr>
      <t>MATERIAL</t>
    </r>
    <r>
      <rPr>
        <sz val="9"/>
        <rFont val="Arial"/>
        <family val="2"/>
      </rPr>
      <t xml:space="preserve"> 
Mayores o iguales a 1 y menores que 5 veces la materialidad cuantitativa obtenida para el total del activos o del pasivo + patrimonio.</t>
    </r>
  </si>
  <si>
    <r>
      <t xml:space="preserve">MATERIAL 
</t>
    </r>
    <r>
      <rPr>
        <sz val="9"/>
        <color indexed="8"/>
        <rFont val="Arial"/>
        <family val="2"/>
      </rPr>
      <t>Mayores o iguales a 1 y menores que 5 veces la materialidad cuantitativa obtenida para el total del Activo o del Pasivo más Patrimonio</t>
    </r>
  </si>
  <si>
    <r>
      <t xml:space="preserve">MATERIAL 
</t>
    </r>
    <r>
      <rPr>
        <sz val="9"/>
        <color indexed="8"/>
        <rFont val="Arial"/>
        <family val="2"/>
      </rPr>
      <t>Mayores o iguales a 1 y menores que 5 veces la materialidad cuantitativa obtenida para el total del activo o del pasivo + patrimonio.</t>
    </r>
  </si>
  <si>
    <t>ADVERSA O NEGATIVA</t>
  </si>
  <si>
    <r>
      <rPr>
        <b/>
        <sz val="9"/>
        <rFont val="Arial"/>
        <family val="2"/>
      </rPr>
      <t>MATERIAL GENERALIZADA</t>
    </r>
    <r>
      <rPr>
        <sz val="9"/>
        <rFont val="Arial"/>
        <family val="2"/>
      </rPr>
      <t xml:space="preserve">
Iguales o superiores a 5 veces la materialidad cuantitativa del activo o del pasivo + patrimonio.</t>
    </r>
  </si>
  <si>
    <r>
      <rPr>
        <b/>
        <sz val="9"/>
        <color indexed="8"/>
        <rFont val="Arial"/>
        <family val="2"/>
      </rPr>
      <t>MATERIAL GENERALIZADA</t>
    </r>
    <r>
      <rPr>
        <sz val="9"/>
        <color indexed="8"/>
        <rFont val="Arial"/>
        <family val="2"/>
      </rPr>
      <t xml:space="preserve">
Iguales o superiores a 5 veces la materialidad cuantitativa del activo o del pasivo + patrimonio.</t>
    </r>
  </si>
  <si>
    <r>
      <rPr>
        <b/>
        <sz val="9"/>
        <color indexed="8"/>
        <rFont val="Arial"/>
        <family val="2"/>
      </rPr>
      <t>MATERIAL GENERALIZADA</t>
    </r>
    <r>
      <rPr>
        <sz val="9"/>
        <color indexed="8"/>
        <rFont val="Arial"/>
        <family val="2"/>
      </rPr>
      <t xml:space="preserve">
Iguales o superiores a 5 veces la materialidad cuantitativa del total del activo o del pasivo + patrimonio.</t>
    </r>
  </si>
  <si>
    <t>INEFICAZ</t>
  </si>
  <si>
    <t>DENEGACIÓN O ABSTENCIÓN</t>
  </si>
  <si>
    <t>NUMERO DE INCORRECCIONES EN FUNCIÓN A LA MATERIALIDAD</t>
  </si>
  <si>
    <t>EN FUNCIÓN AL VALOR</t>
  </si>
  <si>
    <t>EN %</t>
  </si>
  <si>
    <t>NUMERO DE IMPOSIBILIDADES EN FUNCIÓN A LA MATERIALIDAD</t>
  </si>
  <si>
    <t>NUMERO DE INCORRECCIONES + IMPOSIBILIDADES EN FUNCIÓN A LA MATERIALIDAD</t>
  </si>
  <si>
    <t>C. Respecto al agregado por valor: Número de veces en que las imposibilidades del Activo sobrepasan el valor de la materialidad?</t>
  </si>
  <si>
    <t>E. Respecto al agregado por valor: Número de veces en que las incorrecciones + las imposibilidades del Activo sobrepasan el valor de la materialidad?</t>
  </si>
  <si>
    <t>D. Respecto al agregado por valor: Número de veces en que las imposibilidades del Pasivo + Patrimonio sobrepasan el valor de la materialidad?</t>
  </si>
  <si>
    <t>F. Respecto al agregado por valor: Número de veces en que las incorrecciones + las imposibilidades del Pasivo + Patrimonio sobrepasan el valor de la materialidad?</t>
  </si>
  <si>
    <t>INDICE PREDOMINATE ENTRE ACTIVOS Y PASIVOS + PATRIMONIO</t>
  </si>
  <si>
    <r>
      <t xml:space="preserve">IMPOSIBILIDADES: </t>
    </r>
    <r>
      <rPr>
        <sz val="12"/>
        <color indexed="8"/>
        <rFont val="Arial"/>
        <family val="2"/>
      </rPr>
      <t>Rubro o cuenta de los Estados Financieros sobre la cual el auditor no tiene seguridad razonable de que esté libre de errores, debido a la no obtención de evidencia suficiente y adecuada, por lo tanto, no puede establecer un valor cuantitativo de la misma. Esta situación puede generar una opinión Con Salvedades o, Denegación o Abstención de opinión.</t>
    </r>
  </si>
  <si>
    <t>IMPOSIBILIDADES + INCORRECCIONES</t>
  </si>
  <si>
    <r>
      <t xml:space="preserve">IMPOSIBILIDADES O INCORRECCIÓN NO MATERIAL: </t>
    </r>
    <r>
      <rPr>
        <sz val="12"/>
        <rFont val="Arial"/>
        <family val="2"/>
      </rPr>
      <t>Cuando cada una de estas o sumadas son menores a la materialidad cuantitativa del total de activos o del pasivo + patrimonio, se generará una opinión limpia o sin salvedades.</t>
    </r>
  </si>
  <si>
    <t>NO MATERIAL</t>
  </si>
  <si>
    <r>
      <rPr>
        <b/>
        <sz val="12"/>
        <rFont val="Arial"/>
        <family val="2"/>
      </rPr>
      <t xml:space="preserve">IMPOSIBILIDAD O INCORRECCIÓN MATERIAL: </t>
    </r>
    <r>
      <rPr>
        <sz val="12"/>
        <rFont val="Arial"/>
        <family val="2"/>
      </rPr>
      <t>Cuando cada una de estas o sumadas son más de 1 y menos de 5 veces la materialidad cuantitativa del total de activos o del pasivo + patrimonio, generará una opinión con salvedades.</t>
    </r>
  </si>
  <si>
    <t>MATERIAL</t>
  </si>
  <si>
    <r>
      <t xml:space="preserve">IMPOSIBILIDAD O INCORRECCIÓN MATERIAL GENERALIZADA: </t>
    </r>
    <r>
      <rPr>
        <sz val="12"/>
        <rFont val="Arial"/>
        <family val="2"/>
      </rPr>
      <t>Cuando cada una de estas o sumadas son más de 5 veces la materialidad cuantitativa del total de activos o del pasivo + patrimonio, generará una opinión adversa o una Denegación o Abstención de Opinión, según el índice predominante.</t>
    </r>
  </si>
  <si>
    <t>MATERIAL GENERALIZADA</t>
  </si>
  <si>
    <t>TOTAL IMPOSIBILIDADES ES MAYOR A TOTAL INCORRECCIONES</t>
  </si>
  <si>
    <t>TIPO DE OPINIÓN</t>
  </si>
  <si>
    <t>RESULTADO</t>
  </si>
  <si>
    <t>ABSTENCION</t>
  </si>
  <si>
    <t>Administrativo - Disciplinaria</t>
  </si>
  <si>
    <t>Administrativo - Disciplinaria y Penal</t>
  </si>
  <si>
    <t>Administrativo - Disciplinaria, Penal y Fiscal</t>
  </si>
  <si>
    <t>Información Incompleta e Inoportuna</t>
  </si>
  <si>
    <t>Administrativo - Disciplinaria y Fiscal</t>
  </si>
  <si>
    <t>Dirección Sector:</t>
  </si>
  <si>
    <t>Sujeto de Control auditado:</t>
  </si>
  <si>
    <t>Vigencia auditada:</t>
  </si>
  <si>
    <t>PAD:</t>
  </si>
  <si>
    <t>Código de Auditoría:</t>
  </si>
  <si>
    <t xml:space="preserve">CONCLUSION: </t>
  </si>
  <si>
    <t xml:space="preserve">Fecha Inicio: </t>
  </si>
  <si>
    <t>Fecha Terminación:</t>
  </si>
  <si>
    <t>Elaborado por:</t>
  </si>
  <si>
    <t>Nombre:</t>
  </si>
  <si>
    <t>Cargo:</t>
  </si>
  <si>
    <t xml:space="preserve">Firma:  </t>
  </si>
  <si>
    <t xml:space="preserve">Revisado por: </t>
  </si>
  <si>
    <t xml:space="preserve">Cargo: </t>
  </si>
  <si>
    <t xml:space="preserve">Firma: </t>
  </si>
  <si>
    <t xml:space="preserve">Fecha de Revisión: </t>
  </si>
  <si>
    <t>CUENTAS Y SALDOS PRESENTADOS A DICIEMBRE 31 DE _______</t>
  </si>
  <si>
    <t>1. UNIVERSO Y MUESTRA DEL ESTADO DE SITUACION FINANCIERA Y DEL ESTADO DE RESULTADOS</t>
  </si>
  <si>
    <t>2. INCORRECCIONES E IMPOSIBILIDADES DEL ESTADO DE SITUACIÓN FINANCIERA POR CUENTAS - HALLAZGOS FORMULADOS</t>
  </si>
  <si>
    <r>
      <t xml:space="preserve">3. TIPOS DE OPINIONES, SUS PARAMETROS, CALIFICACIÓN Y CONCEPTO DEL PRINCIPIO EVALUADO </t>
    </r>
    <r>
      <rPr>
        <b/>
        <i/>
        <sz val="16"/>
        <rFont val="Arial"/>
        <family val="2"/>
      </rPr>
      <t>(Sección Informativa no requiere ningún diligenciamiento</t>
    </r>
    <r>
      <rPr>
        <b/>
        <sz val="16"/>
        <rFont val="Arial"/>
        <family val="2"/>
      </rPr>
      <t>):</t>
    </r>
  </si>
  <si>
    <r>
      <t>6. DETERMINACIÓN DE LOS TIPOS DE OPINIÓN (</t>
    </r>
    <r>
      <rPr>
        <b/>
        <i/>
        <sz val="16"/>
        <color rgb="FF000000"/>
        <rFont val="Arial"/>
        <family val="2"/>
      </rPr>
      <t>Sección Informativa no requiere ningún diligenciamiento</t>
    </r>
    <r>
      <rPr>
        <b/>
        <sz val="16"/>
        <color indexed="8"/>
        <rFont val="Arial"/>
        <family val="2"/>
      </rPr>
      <t>):</t>
    </r>
  </si>
  <si>
    <r>
      <t>7. NIVEL DE MATERIALIDAD DE LAS IMPOSIBILIDADES Y LAS INCORRECCIONES (</t>
    </r>
    <r>
      <rPr>
        <b/>
        <i/>
        <sz val="14"/>
        <color rgb="FF000000"/>
        <rFont val="Arial"/>
        <family val="2"/>
      </rPr>
      <t>Sección que se genera automáticamente,  no requiere digitar ningún dato</t>
    </r>
    <r>
      <rPr>
        <b/>
        <sz val="14"/>
        <color indexed="8"/>
        <rFont val="Arial"/>
        <family val="2"/>
      </rPr>
      <t>):</t>
    </r>
  </si>
  <si>
    <t>En esta sección se obtiene de manera automática el número de veces de las incorrecciones e imposibilidades en función al valor y al porcentaje establecido en materialidad cuantitativa del activo y del pasivo + patrimonio. En estos términos se establece el índice predominante entre el activo y el pasivo + patrimonio.</t>
  </si>
  <si>
    <t>Corresponde a los resultados obtenidos en el papel de trabajo PVCGF-04-XX Materialidad para Estados Financieros, indicando la suma de su puntaje, el rango establecido, la base seleccionada, el monto total de la base, el porcentaje y el valor de la materialidad.</t>
  </si>
  <si>
    <t>En esta sección no hay que incorporar información, ésta se obtiene automáticamente, a partir del diligenciamiento de las secciones anteriores. Con base en los índices predominantes arroja el tipo de opinión obtenida, el porcentaje (%) y calificación del principio de eficacia que mide este proceso.</t>
  </si>
  <si>
    <r>
      <t>Séptima Sección: “</t>
    </r>
    <r>
      <rPr>
        <i/>
        <sz val="12"/>
        <rFont val="Arial"/>
        <family val="2"/>
      </rPr>
      <t>NIVEL DE MATERIALIDAD DE LAS IMPOSIBILIDADES Y LAS INCORRECCIONES</t>
    </r>
    <r>
      <rPr>
        <sz val="12"/>
        <rFont val="Arial"/>
        <family val="2"/>
      </rPr>
      <t>”. (Esta información se genera automáticamente, no se requiere digitar ningún dato):
En esta sección no hay que incorporar información, esta se obtiene automáticamente a partir del diligenciamiento de las secciones anteriores. Con base en los índices predominantes, nos arroja el nivel o categoría en que se encuentran las incorrecciones, las imposibilidades y las imposibilidades + las incorrecciones. Así mismo, para el caso en el cual las imposibilidades y las incorrecciones sean categorizadas como materiales y generalizadas, nos compara cuál de ellas es la predominante para establecer si estamos frente a una opinión adversa o negativa o una Denegación o abstención de opinión.</t>
    </r>
  </si>
  <si>
    <r>
      <rPr>
        <b/>
        <sz val="11"/>
        <color theme="1"/>
        <rFont val="Arial"/>
        <family val="2"/>
      </rPr>
      <t xml:space="preserve">Este documento se estructuró, así:
</t>
    </r>
    <r>
      <rPr>
        <sz val="11"/>
        <color theme="1"/>
        <rFont val="Arial"/>
        <family val="2"/>
      </rPr>
      <t xml:space="preserve">
Primera Sección: “UNIVERSO Y MUESTRA DEL ESTADO DE SITUACIÓN FINANCIERA Y DEL ESTADO DE RESULTADOS”.
Segunda Sección: “INCORRECCIONES E IMPOSIBILIDADES DEL ESTADO DE SITUACIÓN FINANCIERA POR CUENTAS - HALLAZGOS FORMULADOS”.
Tercera Sección: “TIPOS DE OPINIONES, SUS PARÁMETROS, CALIFICACIÓN Y CONCEPTO DEL PRINCIPIO EVALUADO” (Sección Informativa no requiere ningún diligenciamiento).
Cuarta Sección “NÚMERO DE INCORRECCIONES E IMPOSIBILIDADES EN FUNCIÓN A LA MATERIALIDAD” (Esta información se genera automáticamente con el diligenciamiento de la segunda sección, no se requiere digitar ningún dato).
Quinta Sección: “MATERIALIDAD DETERMINADA PARA EL SUJETO DE VIGILANCIA Y CONTROL FISCAL” (Esta información se genera automáticamente con el diligenciamiento de la hoja PVCGF-04-XX Materialidad para Estados Financieros, no digitar ningún dato).
Sexta Sección: “DETERMINACIÓN DE LOS TIPOS DE OPINIÓN”. (Sección Informativa no requiere digitar ningún dato).
Séptima Sección: “NIVEL DE MATERIALIDAD DE LAS IMPOSIBILIDADES Y LAS INCORRECCIONES”. (Esta información se genera automáticamente, no se requiere digitar ningún dato).
Octava Sección: “OPINIÓN OBTENIDA Y CALIFICACIÓN DEL PRINCIPIO EVALUADO”. (Esta información se genera automáticamente con el diligenciamiento de la segunda sección, no se requiere digitar ningún dato).</t>
    </r>
  </si>
  <si>
    <t>Esta sección se alimenta automáticamente al diligenciar lo establecido en el numeral 2 de este instructivo. El auditor solamente debe registrar el valor total de los activos y automáticamente le generara el valor de la materialidad en pesos.</t>
  </si>
  <si>
    <t>Calificación Control Interno Contable - Proceso Estados Financieros auditoria anterior</t>
  </si>
  <si>
    <t>Riesgo Residual o Combinado - Proceso Estados Financieros auditoria actual</t>
  </si>
  <si>
    <t>Eficiente</t>
  </si>
  <si>
    <t>Ineficiente</t>
  </si>
  <si>
    <t>Código formato
PVCGF-04-03</t>
  </si>
  <si>
    <t>ESTADOS FINANCIEROS - ESTADO DE SITUACIÓN FINANCIERA</t>
  </si>
  <si>
    <t>Dirección Sectorial:</t>
  </si>
  <si>
    <t>Código Auditoría:</t>
  </si>
  <si>
    <t>Fecha de elaboración:</t>
  </si>
  <si>
    <t>Fecha de revisión</t>
  </si>
  <si>
    <t>En Pesos $</t>
  </si>
  <si>
    <t>CRITERIOS DE SELECCIÓN DE LA MUESTRA</t>
  </si>
  <si>
    <t>Clase/ Grupo/ Cuenta/ Subcuenta</t>
  </si>
  <si>
    <t>Saldo a dic 31 del año actual</t>
  </si>
  <si>
    <t>Saldo a dic 31 del año anterior</t>
  </si>
  <si>
    <t>Variación absoluta</t>
  </si>
  <si>
    <t>Variación %</t>
  </si>
  <si>
    <t>Explicación de variaciones (Ver Notas a los Estados Financieros - Revelaciones)</t>
  </si>
  <si>
    <t>Participación % En función al activo</t>
  </si>
  <si>
    <t>Explicación de participaciones</t>
  </si>
  <si>
    <t>CUENTAS QUE PRESENTARON MAYOR VARIACIÓN (TRAER %)</t>
  </si>
  <si>
    <t>CUENTAS DE MAYOR PARTICIPACIÓN (TRAER %)</t>
  </si>
  <si>
    <t>CUENTAS QUE PRESENTARON HALLAZGOS POR INCORRECCIONES O IMPOSIBILIDADES EN EL INFORME ANTERIOR (MARCAR CON X)</t>
  </si>
  <si>
    <t>CUENTAS QUE SEGÚN EL FORMATO: PVCGF-15-11 MATRIZ DE RIESGOS Y CONTROLES PRESENTARON EL MAYOR RIESGO RESIDUAL (REGISTRAR: CRITICO, ALTO, MEDIO O BAJO)</t>
  </si>
  <si>
    <t>CUENTAS SUCEPTIBLES DE SER INCLUIDAS EN LA MUESTRA (MARCAR CON X)</t>
  </si>
  <si>
    <t>CUENTAS SOLICITADAS A AUDITAR POR ESTUDIOS DE ECONOMIA Y POLITICA PUBLICA</t>
  </si>
  <si>
    <t xml:space="preserve">MUESTRA DE AUDITORIA </t>
  </si>
  <si>
    <t>OBSERVACIONES DEL AUDITOR</t>
  </si>
  <si>
    <t>Diligenciar de conformidad con el nivel de desagregación que el auditor considere</t>
  </si>
  <si>
    <t>En caso que no cuente con los saldos a dic 31, deberá tomar los más próximos  a esa fecha y luego actualizarlo</t>
  </si>
  <si>
    <t xml:space="preserve">Conclusiones generales </t>
  </si>
  <si>
    <t>Auditores:</t>
  </si>
  <si>
    <t>Gerente - Líder:</t>
  </si>
  <si>
    <t>Código formato: PVCGF-04-03</t>
  </si>
  <si>
    <r>
      <t>4. NUMERO DE INCORRECCIONES E IMPOSIBILIDADES EN FUNCIÓN A LA MATERIALIDAD (</t>
    </r>
    <r>
      <rPr>
        <b/>
        <i/>
        <sz val="16"/>
        <rFont val="Arial"/>
        <family val="2"/>
      </rPr>
      <t>Sección que se diligencia automáticamente con el diligenciamiento de la segunda sección, no digitar ningún dato</t>
    </r>
    <r>
      <rPr>
        <b/>
        <sz val="16"/>
        <rFont val="Arial"/>
        <family val="2"/>
      </rPr>
      <t>):</t>
    </r>
  </si>
  <si>
    <r>
      <t>5. MATERIALIDAD DETERMINADA PARA EL SUJETO DE VIGILANCIA Y CONTROL FISCAL (</t>
    </r>
    <r>
      <rPr>
        <b/>
        <i/>
        <sz val="16"/>
        <rFont val="Arial"/>
        <family val="2"/>
      </rPr>
      <t>Sección que se diligencia automáticamente con el diligenciamiento de la hoja PVCGF-04-XX Materialidad para Estados Financieros, no digitar ningún dato</t>
    </r>
    <r>
      <rPr>
        <b/>
        <sz val="16"/>
        <rFont val="Arial"/>
        <family val="2"/>
      </rPr>
      <t>):</t>
    </r>
  </si>
  <si>
    <r>
      <rPr>
        <b/>
        <sz val="11"/>
        <color theme="1"/>
        <rFont val="Arial"/>
        <family val="2"/>
      </rPr>
      <t xml:space="preserve">Nota 1: </t>
    </r>
    <r>
      <rPr>
        <sz val="11"/>
        <color theme="1"/>
        <rFont val="Arial"/>
        <family val="2"/>
      </rPr>
      <t>Con el diligenciamiento de este papel de Trabajo se pretende establecer el universo de los saldos de las cuentas del Estado de Situación Financiera del Sujeto de Control con corte a diciembre 31 de la vigencia a auditar y de esta esta forma establecer su participación % y principales variaciones con respecto a diciembre 31 del año anterior.</t>
    </r>
  </si>
  <si>
    <r>
      <rPr>
        <b/>
        <sz val="11"/>
        <color theme="1"/>
        <rFont val="Arial"/>
        <family val="2"/>
      </rPr>
      <t>Nota 2:</t>
    </r>
    <r>
      <rPr>
        <sz val="11"/>
        <color theme="1"/>
        <rFont val="Arial"/>
        <family val="2"/>
      </rPr>
      <t xml:space="preserve"> A partir de lo anterior, con fines de direccionar la Muestra a Seleccionar, se dará aplicación a los criterios establecidos para seleccionar la muestra.</t>
    </r>
  </si>
  <si>
    <r>
      <rPr>
        <b/>
        <sz val="11"/>
        <color theme="1"/>
        <rFont val="Arial"/>
        <family val="2"/>
      </rPr>
      <t>Nota 3:</t>
    </r>
    <r>
      <rPr>
        <sz val="11"/>
        <color theme="1"/>
        <rFont val="Arial"/>
        <family val="2"/>
      </rPr>
      <t xml:space="preserve"> Se deberán considerar dentro de los criterios base para la selección de la muestra, los resultados de la aplicación del PVCGF-15-11 Matriz de Riesgos y Controles.</t>
    </r>
  </si>
  <si>
    <t xml:space="preserve">Materialidad proceso estados financieros </t>
  </si>
  <si>
    <r>
      <t>Los saldos del grupo total de Activos, Pasivos y Patrimonio según Estados Financieros, la suma de los saldos positivos y negativos de los estados financieros, la Muestra y la participación (%) de la muestra, no se deben digitar, toda vez que estos se obtendrán automáticamente producto del diligenciamiento de la segunda sección “</t>
    </r>
    <r>
      <rPr>
        <i/>
        <sz val="12"/>
        <rFont val="Arial"/>
        <family val="2"/>
      </rPr>
      <t>INCORRECCIONES E IMPOSIBILIDADES DEL ESTADO DE SITUACIÓN FINANCIERA POR CUENTAS - HALLAZGOS FORMULADOS</t>
    </r>
    <r>
      <rPr>
        <sz val="12"/>
        <rFont val="Arial"/>
        <family val="2"/>
      </rPr>
      <t>”. Mientras que los totales de Ingresos y Gastos y su muestra si deberán ser diligenciados por cada auditor.
Esta sección nos permitirá establecer, además de la muestra evaluada por grupo de cuentas, la consistencia con la muestra establecida en el Plan de Trabajo, obteniéndose una visión general del auditaje realizado. Así mismo, servirá de insumo para ajustar futuros procesos a evaluar; en casos de muestras no representativas donde se desborde la capacidad operativa de los contadores comisionados, frente a la complejidad y magnitud de las operaciones del sujeto auditado; situaciones en la que los Directores Sectoriales deberán reforzar el equipo de contadores comisionados para que se pueda dar cumplimiento a los objetivos planteados para este proceso y se minimicen los riesgos de auditoría.</t>
    </r>
  </si>
  <si>
    <r>
      <t xml:space="preserve">INDICE PREDOMINANTE </t>
    </r>
    <r>
      <rPr>
        <u/>
        <sz val="11"/>
        <color indexed="10"/>
        <rFont val="Arial"/>
        <family val="2"/>
      </rPr>
      <t>EN %</t>
    </r>
  </si>
  <si>
    <r>
      <t xml:space="preserve">INDICE PREDOMINANTE </t>
    </r>
    <r>
      <rPr>
        <u/>
        <sz val="11"/>
        <color indexed="10"/>
        <rFont val="Arial"/>
        <family val="2"/>
      </rPr>
      <t>EN PESOS</t>
    </r>
  </si>
  <si>
    <r>
      <rPr>
        <b/>
        <sz val="11"/>
        <rFont val="Arial"/>
        <family val="2"/>
      </rPr>
      <t>INSTRUCCIONES PARA EL DILIGENCIAMIENTO DE ESTA SECCIÓN:</t>
    </r>
    <r>
      <rPr>
        <sz val="11"/>
        <rFont val="Arial"/>
        <family val="2"/>
      </rPr>
      <t xml:space="preserve">
•	COLUMNA A: CÓDIGO DE LA CUENTA: Digite en esta casilla, según el grupo al que corresponda (Activo, Pasivo y Patrimonio) el código numérico de la cuenta que presenta el sujeto de control en el Estado de Situación financiera, de acuerdo al catálogo general de cuentas aplicable, establecido por la Contaduría General de la Nación.
•	COLUMNA B: CUENTA DEL ACTIVO/ PASIVO O PATRIMONIO: Digite en esta casilla, según el grupo al que corresponda (Activo, Pasivo y Patrimonio) el nombre de la cuenta que presenta el sujeto de control en el Estado de Situación financiera, de acuerdo al catálogo general de cuentas aplicable, establecido por la Contaduría General de la Nación.
•	COLUMNA C: SALDO SEGÚN ESTADO DE SITUACIÓN FINANCIERA: Digite en esta casilla, según el grupo al que corresponda (Activo, Pasivo y Patrimonio) el saldo de la cuenta que presenta el sujeto de control en el Estado de Situación financiera, de acuerdo al catálogo general de cuentas aplicable, establecido por la Contaduría General de la Nación.
•	COLUMNA D: MUESTRA DE AUDITORÍA: Digite en esta casilla, según el grupo al que corresponda (Activo, Pasivo y Patrimonio) el saldo de la cuenta que fue auditada y deje en blanco las no auditadas.
Nota: Para las cuentas auditadas o que presentan saldo en la columna D, se deberán adecuar y presentar las Columnas A, B y C al mayor nivel de desagregación. Lo anterior para efectos de puntualizar la cuenta y saldo auditado, la representatividad de la muestra y determinar e identificar adecuadamente las cuentas que presentan incorrecciones e imposibilidades. Relacione en la columna los valores con signo positivo todos los valores seleccionados.
Para las cuentas no auditadas, su presentación en todos los campos se efectuará a nivel de 4 dígitos.
•	COLUMNA E: SOBRESTIMACIÓN: Registre en las celdas de esta columna el valor resultante de la sumatoria de las incorrecciones establecidas por el auditor para cada cuenta auditada, cuando el saldo presentado por el sujeto de control, sea mayor al establecido por el auditor. A manera de ejemplo: Si la cuenta Muebles y Enseres presento un saldo a diciembre 31 de 20xx de $150.000.000 y dentro de este se incluyeron $30.000.000 por concepto de bienes que la entidad dio de baja y cuyo retiro no fue registrado, este valor deberá ser registrado en esta columna. Relacione con signo positivo el valor.
•	COLUMNA F: SUBESTIMACIÓN: Registre en las celdas de esta columna el valor resultante de la sumatoria de las incorrecciones establecidas por el auditor para cada cuenta auditada, cuando el saldo presentado por el sujeto de control, sea menor al establecido por el auditor. A manera de ejemplo: Si la cuenta Muebles y Enseres que presento un saldo a diciembre 31 de 20xx de $150.000.000 y dentro de este se incluyeron $50.000.000 por concepto de bienes adquiridos que no fueron registrados, este valor deberá ser registrado en esta columna. Relacione con signo positivo el valor.</t>
    </r>
  </si>
  <si>
    <r>
      <t xml:space="preserve">•	COLUMNA G: TOTAL INCORRECCIONES: Las celdas de esta columna no se diligencian, toda vez que se generan automáticamente producto de la suma de las celdas de las columnas E (SOBRESTIMACIÓN) + F (SUBESTIMACIÓN). Relacione con signo positivo el valor.
•	COLUMNA H: TOTAL IMPOSIBILIDADES: Registre en las celdas de esta columna el valor resultante de la sumatoria de los saldos presentados por el sujeto de control de las cuentas objeto de análisis, sobre los cuales no se logró obtener evidencia válida y suficiente sobre su razonabilidad. A manera de ejemplo, cuando al examinar la cuenta Anticipos, se observa que en los registros no se encuentra identificado el tercero deudor y los documentos soportes no justifican los hechos económicos, afectando el saldo del Grupo Deudores. Relacione con signo positivo el valor.
Nota: En la medida de lo posible, identificar al máximo nivel de cuenta, el saldo u operaciones sobre los cuales se evidencia la imposibilidad para evitar generalizar esta condición a otras cuentas que no les aplique.
•	COLUMNA I:	SUMATORIA TOTAL DE INCORRECCIONES + TOTAL DE IMPOSIBILIDADES: Las celdas de esta columna no se diligencian, toda vez que se generan automáticamente producto de la suma de las celdas de las columnas G (TOTAL INCORRECCIONES) y H (TOTAL IMPOSIBILIDADES).
</t>
    </r>
    <r>
      <rPr>
        <b/>
        <sz val="11"/>
        <rFont val="Arial"/>
        <family val="2"/>
      </rPr>
      <t>Todas las celdas de las anteriores columnas se deben diligenciar en pesos.</t>
    </r>
    <r>
      <rPr>
        <sz val="11"/>
        <rFont val="Arial"/>
        <family val="2"/>
      </rPr>
      <t xml:space="preserve">
•	COLUMNA J: ORIGEN DE LA IMPOSIBILIDAD: Vía lista desplegable, incluya en las celdas correlativas a las imposibilidades establecidas, seleccionando alguna de las siguientes opciones: “INFORMACION INEXISTENTE”, “INFORMACION INCOMPLETA”, “INFORMACION INOPORTUNA” o “INFORMACION INCOMPLETA E INOPORTUNA”, de los saldos sobre los cuales no se logró obtener evidencia válida y suficiente sobre su razonabilidad.
•	COLUMNA K: TIPO DE HALLAZGO: Vía lista desplegable, incluya en las celdas correlativas, el hallazgo con su incidencia, seleccionando alguna de las opciones: “Administrativo”, “Administrativo – Disciplinaria”, “Administrativo – Disciplinaria y Penal”, “Administrativo – Disciplinaria, Penal y Fiscal” o “Administrativo – Disciplinaria y Fiscal”, de los saldos sobre los cuales se determinaron incorrecciones y/o no se logró obtener evidencia válida y suficiente sobre su razonabilidad.
•	COLUMNA L: NUMERAL DEL HALLAZGO DEL INFORME FINAL: Incluya el numeral del hallazgo bajo el cual fue presentado en el informe final de auditoría.
Una vez diligenciadas todas las celdas relacionadas anteriormente, y a partir de sus totales, tanto para las cuentas del activo, como para las de pasivo y patrimonio, se generarán automáticamente los porcentajes de: Representación de las muestras, de las incorrecciones, imposibilidades y de la sumatoria total de incorrecciones + total de imposibilidades.
Así mismo, con el fin de establecer el tipo de opinión a emitir se generaron dos filas denominadas ÍNDICE PREDOMINANTE EN % e ÍNDICE PREDOMINANTE EN PESOS, producto de obtener el mayor porcentaje (%) y valor comparativo de las desviaciones de los totales de incorrecciones y de imposibilidades por grupo del activo frente a las del pasivo y patrimonio.</t>
    </r>
  </si>
  <si>
    <r>
      <rPr>
        <b/>
        <u/>
        <sz val="14"/>
        <color indexed="8"/>
        <rFont val="Arial"/>
        <family val="2"/>
      </rPr>
      <t>A</t>
    </r>
    <r>
      <rPr>
        <u/>
        <sz val="14"/>
        <color indexed="8"/>
        <rFont val="Arial"/>
        <family val="2"/>
      </rPr>
      <t>. Respecto al agregado por valor:</t>
    </r>
    <r>
      <rPr>
        <sz val="14"/>
        <color indexed="8"/>
        <rFont val="Arial"/>
        <family val="2"/>
      </rPr>
      <t xml:space="preserve"> Número de veces en que las incorrecciones del </t>
    </r>
    <r>
      <rPr>
        <b/>
        <sz val="14"/>
        <color indexed="8"/>
        <rFont val="Arial"/>
        <family val="2"/>
      </rPr>
      <t>Activo</t>
    </r>
    <r>
      <rPr>
        <sz val="14"/>
        <color indexed="8"/>
        <rFont val="Arial"/>
        <family val="2"/>
      </rPr>
      <t xml:space="preserve"> sobrepasan el valor de la materialidad?</t>
    </r>
  </si>
  <si>
    <r>
      <rPr>
        <u/>
        <sz val="14"/>
        <color indexed="8"/>
        <rFont val="Arial"/>
        <family val="2"/>
      </rPr>
      <t>B. Respecto al agregado por valor:</t>
    </r>
    <r>
      <rPr>
        <sz val="14"/>
        <color indexed="8"/>
        <rFont val="Arial"/>
        <family val="2"/>
      </rPr>
      <t xml:space="preserve"> Número de veces en que las incorrecciones del </t>
    </r>
    <r>
      <rPr>
        <b/>
        <sz val="14"/>
        <color indexed="8"/>
        <rFont val="Arial"/>
        <family val="2"/>
      </rPr>
      <t>Pasivo + Patrimonio</t>
    </r>
    <r>
      <rPr>
        <sz val="14"/>
        <color indexed="8"/>
        <rFont val="Arial"/>
        <family val="2"/>
      </rPr>
      <t xml:space="preserve"> sobrepasan el valor de la materialidad?</t>
    </r>
  </si>
  <si>
    <r>
      <t>8. OPINIÓN OBTENIDA Y CALIFICACIÓN DEL PRINCIPIO EVALUADO -  (</t>
    </r>
    <r>
      <rPr>
        <b/>
        <i/>
        <sz val="16"/>
        <color theme="1"/>
        <rFont val="Arial"/>
        <family val="2"/>
      </rPr>
      <t>Esta información se genera automáticamente con el diligenciamiento de la segunda sección, no se requiere digitar ningún dato</t>
    </r>
    <r>
      <rPr>
        <b/>
        <sz val="16"/>
        <color theme="1"/>
        <rFont val="Arial"/>
        <family val="2"/>
      </rPr>
      <t>)</t>
    </r>
  </si>
  <si>
    <t>Materialidad proceso estados financieros 
Análisis hallazgos para opinión</t>
  </si>
  <si>
    <t>Materialidad proceso estados financieros 
Prueba analítica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</si>
</sst>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_(&quot;$&quot;\ * #,##0.00_);_(&quot;$&quot;\ * \(#,##0.00\);_(&quot;$&quot;\ * &quot;-&quot;??_);_(@_)"/>
    <numFmt numFmtId="166" formatCode="_-&quot;$&quot;* #,##0_-;\-&quot;$&quot;* #,##0_-;_-&quot;$&quot;* &quot;-&quot;??_-;_-@_-"/>
  </numFmts>
  <fonts count="75" x14ac:knownFonts="1">
    <font>
      <sz val="11"/>
      <color theme="1"/>
      <name val="Calibri"/>
      <family val="2"/>
      <scheme val="minor"/>
    </font>
    <font>
      <sz val="11"/>
      <color theme="1"/>
      <name val="Calibri"/>
      <family val="2"/>
      <scheme val="minor"/>
    </font>
    <font>
      <b/>
      <sz val="14"/>
      <name val="Arial"/>
      <family val="2"/>
    </font>
    <font>
      <sz val="11"/>
      <color theme="1"/>
      <name val="Arial"/>
      <family val="2"/>
    </font>
    <font>
      <sz val="10"/>
      <color theme="1"/>
      <name val="Arial"/>
      <family val="2"/>
    </font>
    <font>
      <b/>
      <sz val="12"/>
      <name val="Arial"/>
      <family val="2"/>
    </font>
    <font>
      <b/>
      <sz val="10"/>
      <color theme="1"/>
      <name val="Arial"/>
      <family val="2"/>
    </font>
    <font>
      <sz val="10"/>
      <color rgb="FFFF0000"/>
      <name val="Arial"/>
      <family val="2"/>
    </font>
    <font>
      <b/>
      <sz val="12"/>
      <name val="Calibri"/>
      <family val="2"/>
      <scheme val="minor"/>
    </font>
    <font>
      <b/>
      <sz val="12"/>
      <color theme="1"/>
      <name val="Arial"/>
      <family val="2"/>
    </font>
    <font>
      <b/>
      <sz val="12"/>
      <color indexed="8"/>
      <name val="Arial"/>
      <family val="2"/>
    </font>
    <font>
      <b/>
      <sz val="11"/>
      <name val="Arial"/>
      <family val="2"/>
    </font>
    <font>
      <b/>
      <sz val="10"/>
      <name val="Arial"/>
      <family val="2"/>
    </font>
    <font>
      <b/>
      <sz val="10"/>
      <color indexed="8"/>
      <name val="Arial"/>
      <family val="2"/>
    </font>
    <font>
      <sz val="10"/>
      <name val="Arial"/>
      <family val="2"/>
    </font>
    <font>
      <sz val="10"/>
      <color indexed="10"/>
      <name val="Arial"/>
      <family val="2"/>
    </font>
    <font>
      <u/>
      <sz val="10"/>
      <color theme="1"/>
      <name val="Arial"/>
      <family val="2"/>
    </font>
    <font>
      <b/>
      <u/>
      <sz val="10"/>
      <color theme="1"/>
      <name val="Arial"/>
      <family val="2"/>
    </font>
    <font>
      <b/>
      <sz val="14"/>
      <name val="Calibri"/>
      <family val="2"/>
      <scheme val="minor"/>
    </font>
    <font>
      <sz val="14"/>
      <color theme="1"/>
      <name val="Arial"/>
      <family val="2"/>
    </font>
    <font>
      <b/>
      <sz val="11"/>
      <color theme="1"/>
      <name val="Arial"/>
      <family val="2"/>
    </font>
    <font>
      <sz val="12"/>
      <color theme="1"/>
      <name val="Arial"/>
      <family val="2"/>
    </font>
    <font>
      <sz val="11"/>
      <color rgb="FFFF0000"/>
      <name val="Calibri"/>
      <family val="2"/>
      <scheme val="minor"/>
    </font>
    <font>
      <b/>
      <sz val="14"/>
      <color indexed="8"/>
      <name val="Arial"/>
      <family val="2"/>
    </font>
    <font>
      <b/>
      <sz val="14"/>
      <color theme="1"/>
      <name val="Arial"/>
      <family val="2"/>
    </font>
    <font>
      <b/>
      <sz val="11"/>
      <color rgb="FFFF0000"/>
      <name val="Arial"/>
      <family val="2"/>
    </font>
    <font>
      <b/>
      <sz val="18"/>
      <color indexed="8"/>
      <name val="Arial"/>
      <family val="2"/>
    </font>
    <font>
      <u/>
      <sz val="11"/>
      <color indexed="12"/>
      <name val="Calibri"/>
      <family val="2"/>
    </font>
    <font>
      <b/>
      <u/>
      <sz val="12"/>
      <color indexed="62"/>
      <name val="Arial"/>
      <family val="2"/>
    </font>
    <font>
      <b/>
      <sz val="9"/>
      <name val="Arial"/>
      <family val="2"/>
    </font>
    <font>
      <sz val="11"/>
      <name val="Arial"/>
      <family val="2"/>
    </font>
    <font>
      <sz val="8"/>
      <color indexed="8"/>
      <name val="Arial"/>
      <family val="2"/>
    </font>
    <font>
      <sz val="11"/>
      <color indexed="8"/>
      <name val="Arial"/>
      <family val="2"/>
    </font>
    <font>
      <sz val="8"/>
      <name val="Arial"/>
      <family val="2"/>
    </font>
    <font>
      <b/>
      <sz val="11"/>
      <color indexed="8"/>
      <name val="Arial"/>
      <family val="2"/>
    </font>
    <font>
      <sz val="11"/>
      <color indexed="8"/>
      <name val="Calibri"/>
      <family val="2"/>
    </font>
    <font>
      <b/>
      <u/>
      <sz val="11"/>
      <color indexed="62"/>
      <name val="Arial"/>
      <family val="2"/>
    </font>
    <font>
      <b/>
      <sz val="16"/>
      <name val="Arial"/>
      <family val="2"/>
    </font>
    <font>
      <b/>
      <sz val="10"/>
      <color rgb="FF000000"/>
      <name val="Arial"/>
      <family val="2"/>
    </font>
    <font>
      <sz val="9"/>
      <name val="Arial"/>
      <family val="2"/>
    </font>
    <font>
      <b/>
      <sz val="9"/>
      <color rgb="FF000000"/>
      <name val="Arial"/>
      <family val="2"/>
    </font>
    <font>
      <sz val="9"/>
      <color indexed="8"/>
      <name val="Arial"/>
      <family val="2"/>
    </font>
    <font>
      <sz val="10"/>
      <color rgb="FF000000"/>
      <name val="Arial"/>
      <family val="2"/>
    </font>
    <font>
      <sz val="12"/>
      <color rgb="FF000000"/>
      <name val="Arial"/>
      <family val="2"/>
    </font>
    <font>
      <b/>
      <u/>
      <sz val="12"/>
      <color theme="1"/>
      <name val="Arial"/>
      <family val="2"/>
    </font>
    <font>
      <b/>
      <sz val="9"/>
      <color indexed="8"/>
      <name val="Arial"/>
      <family val="2"/>
    </font>
    <font>
      <sz val="9"/>
      <color rgb="FF000000"/>
      <name val="Arial"/>
      <family val="2"/>
    </font>
    <font>
      <sz val="14"/>
      <color indexed="8"/>
      <name val="Arial"/>
      <family val="2"/>
    </font>
    <font>
      <b/>
      <sz val="8"/>
      <color rgb="FF000000"/>
      <name val="Arial"/>
      <family val="2"/>
    </font>
    <font>
      <sz val="12"/>
      <color indexed="8"/>
      <name val="Arial"/>
      <family val="2"/>
    </font>
    <font>
      <b/>
      <sz val="16"/>
      <color indexed="8"/>
      <name val="Arial"/>
      <family val="2"/>
    </font>
    <font>
      <sz val="12"/>
      <name val="Arial"/>
      <family val="2"/>
    </font>
    <font>
      <b/>
      <sz val="18"/>
      <color theme="3"/>
      <name val="Arial"/>
      <family val="2"/>
    </font>
    <font>
      <sz val="12"/>
      <color rgb="FFFF0000"/>
      <name val="Arial"/>
      <family val="2"/>
    </font>
    <font>
      <sz val="11"/>
      <color theme="0" tint="-0.34998626667073579"/>
      <name val="Arial"/>
      <family val="2"/>
    </font>
    <font>
      <b/>
      <i/>
      <sz val="16"/>
      <name val="Arial"/>
      <family val="2"/>
    </font>
    <font>
      <b/>
      <i/>
      <sz val="16"/>
      <color rgb="FF000000"/>
      <name val="Arial"/>
      <family val="2"/>
    </font>
    <font>
      <b/>
      <i/>
      <sz val="14"/>
      <color rgb="FF000000"/>
      <name val="Arial"/>
      <family val="2"/>
    </font>
    <font>
      <i/>
      <sz val="12"/>
      <name val="Arial"/>
      <family val="2"/>
    </font>
    <font>
      <u/>
      <sz val="11"/>
      <color theme="1"/>
      <name val="Arial"/>
      <family val="2"/>
    </font>
    <font>
      <b/>
      <sz val="11"/>
      <color theme="0"/>
      <name val="Arial"/>
      <family val="2"/>
    </font>
    <font>
      <sz val="11"/>
      <color rgb="FFFF0000"/>
      <name val="Arial"/>
      <family val="2"/>
    </font>
    <font>
      <u/>
      <sz val="11"/>
      <color indexed="12"/>
      <name val="Arial"/>
      <family val="2"/>
    </font>
    <font>
      <u/>
      <sz val="12"/>
      <color indexed="12"/>
      <name val="Arial"/>
      <family val="2"/>
    </font>
    <font>
      <u/>
      <sz val="11"/>
      <color indexed="10"/>
      <name val="Arial"/>
      <family val="2"/>
    </font>
    <font>
      <sz val="11"/>
      <color indexed="12"/>
      <name val="Arial"/>
      <family val="2"/>
    </font>
    <font>
      <b/>
      <sz val="18"/>
      <color theme="1"/>
      <name val="Arial"/>
      <family val="2"/>
    </font>
    <font>
      <b/>
      <u/>
      <sz val="14"/>
      <color indexed="8"/>
      <name val="Arial"/>
      <family val="2"/>
    </font>
    <font>
      <u/>
      <sz val="14"/>
      <color indexed="8"/>
      <name val="Arial"/>
      <family val="2"/>
    </font>
    <font>
      <b/>
      <sz val="18"/>
      <name val="Arial"/>
      <family val="2"/>
    </font>
    <font>
      <b/>
      <sz val="16"/>
      <color theme="1"/>
      <name val="Arial"/>
      <family val="2"/>
    </font>
    <font>
      <b/>
      <i/>
      <sz val="16"/>
      <color theme="1"/>
      <name val="Arial"/>
      <family val="2"/>
    </font>
    <font>
      <b/>
      <sz val="22"/>
      <color indexed="8"/>
      <name val="Arial"/>
      <family val="2"/>
    </font>
    <font>
      <b/>
      <sz val="22"/>
      <color rgb="FFFF0000"/>
      <name val="Arial"/>
      <family val="2"/>
    </font>
    <font>
      <b/>
      <u/>
      <sz val="11"/>
      <color theme="1"/>
      <name val="Arial"/>
      <family val="2"/>
    </font>
  </fonts>
  <fills count="2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CC"/>
      </patternFill>
    </fill>
    <fill>
      <patternFill patternType="solid">
        <fgColor theme="5" tint="0.59999389629810485"/>
        <bgColor indexed="65"/>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99CC"/>
        <bgColor indexed="64"/>
      </patternFill>
    </fill>
    <fill>
      <patternFill patternType="solid">
        <fgColor rgb="FFFF99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5"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9">
    <xf numFmtId="0" fontId="0"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1" fillId="10" borderId="12" applyNumberFormat="0" applyFont="0" applyAlignment="0" applyProtection="0"/>
    <xf numFmtId="0" fontId="1" fillId="11" borderId="0" applyNumberFormat="0" applyBorder="0" applyAlignment="0" applyProtection="0"/>
    <xf numFmtId="0" fontId="27" fillId="0" borderId="0" applyNumberFormat="0" applyFill="0" applyBorder="0" applyAlignment="0" applyProtection="0">
      <alignment vertical="top"/>
      <protection locked="0"/>
    </xf>
    <xf numFmtId="9" fontId="35" fillId="0" borderId="0" applyFont="0" applyFill="0" applyBorder="0" applyAlignment="0" applyProtection="0"/>
  </cellStyleXfs>
  <cellXfs count="470">
    <xf numFmtId="0" fontId="0" fillId="0" borderId="0" xfId="0"/>
    <xf numFmtId="0" fontId="0" fillId="0" borderId="0" xfId="0" applyProtection="1">
      <protection hidden="1"/>
    </xf>
    <xf numFmtId="0" fontId="4" fillId="0" borderId="0" xfId="0" applyFont="1" applyAlignment="1" applyProtection="1">
      <alignment vertical="center"/>
      <protection hidden="1"/>
    </xf>
    <xf numFmtId="0" fontId="6" fillId="0" borderId="0" xfId="0" applyFont="1" applyAlignment="1" applyProtection="1">
      <alignment vertical="center"/>
      <protection hidden="1"/>
    </xf>
    <xf numFmtId="0" fontId="4" fillId="0" borderId="0" xfId="0" applyFont="1" applyAlignment="1">
      <alignment vertical="center"/>
    </xf>
    <xf numFmtId="0" fontId="4" fillId="0" borderId="0" xfId="0" applyFont="1" applyAlignment="1">
      <alignment horizontal="center" vertical="center"/>
    </xf>
    <xf numFmtId="0" fontId="12" fillId="4" borderId="1" xfId="0"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4" fillId="4" borderId="0" xfId="0" applyFont="1" applyFill="1" applyAlignment="1" applyProtection="1">
      <alignment horizontal="center" vertical="center"/>
      <protection hidden="1"/>
    </xf>
    <xf numFmtId="0" fontId="6"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4" fillId="5" borderId="1" xfId="0" applyFont="1" applyFill="1" applyBorder="1" applyAlignment="1" applyProtection="1">
      <alignment vertical="center"/>
      <protection locked="0" hidden="1"/>
    </xf>
    <xf numFmtId="0" fontId="4" fillId="0" borderId="1" xfId="0" applyFont="1" applyBorder="1" applyAlignment="1">
      <alignment horizontal="center" vertical="center"/>
    </xf>
    <xf numFmtId="0" fontId="14" fillId="5" borderId="1" xfId="0" applyFont="1" applyFill="1" applyBorder="1" applyAlignment="1" applyProtection="1">
      <alignment vertical="center"/>
      <protection locked="0" hidden="1"/>
    </xf>
    <xf numFmtId="0" fontId="4" fillId="4" borderId="0" xfId="0" applyFont="1" applyFill="1" applyAlignment="1" applyProtection="1">
      <alignment vertical="center"/>
      <protection locked="0" hidden="1"/>
    </xf>
    <xf numFmtId="0" fontId="4" fillId="4" borderId="0" xfId="0" applyFont="1" applyFill="1" applyAlignment="1">
      <alignment horizontal="center" vertical="center"/>
    </xf>
    <xf numFmtId="0" fontId="15" fillId="4" borderId="0" xfId="0" applyFont="1" applyFill="1" applyAlignment="1" applyProtection="1">
      <alignment vertical="center"/>
      <protection locked="0" hidden="1"/>
    </xf>
    <xf numFmtId="0" fontId="4" fillId="4" borderId="1" xfId="0" applyFont="1" applyFill="1" applyBorder="1" applyAlignment="1">
      <alignment horizontal="center" vertical="center"/>
    </xf>
    <xf numFmtId="0" fontId="14" fillId="0" borderId="1" xfId="0" applyFont="1" applyBorder="1" applyAlignment="1">
      <alignment horizontal="center" vertical="center"/>
    </xf>
    <xf numFmtId="0" fontId="7" fillId="4" borderId="0" xfId="0" applyFont="1" applyFill="1" applyAlignment="1">
      <alignment horizontal="center" vertical="center"/>
    </xf>
    <xf numFmtId="0" fontId="14" fillId="0" borderId="1" xfId="0" applyFont="1" applyBorder="1" applyAlignment="1" applyProtection="1">
      <alignment horizontal="center" vertical="center"/>
      <protection hidden="1"/>
    </xf>
    <xf numFmtId="0" fontId="4" fillId="5" borderId="4" xfId="0" applyFont="1" applyFill="1" applyBorder="1" applyAlignment="1" applyProtection="1">
      <alignment vertical="center"/>
      <protection locked="0" hidden="1"/>
    </xf>
    <xf numFmtId="0" fontId="4" fillId="0" borderId="0" xfId="0" applyFont="1" applyAlignment="1" applyProtection="1">
      <alignment vertical="center"/>
      <protection locked="0" hidden="1"/>
    </xf>
    <xf numFmtId="0" fontId="7" fillId="4" borderId="0" xfId="0" applyFont="1" applyFill="1" applyAlignment="1" applyProtection="1">
      <alignment vertical="center"/>
      <protection locked="0" hidden="1"/>
    </xf>
    <xf numFmtId="0" fontId="7" fillId="4" borderId="0" xfId="0" applyFont="1" applyFill="1" applyAlignment="1" applyProtection="1">
      <alignment horizontal="center" vertical="center"/>
      <protection hidden="1"/>
    </xf>
    <xf numFmtId="0" fontId="4" fillId="4" borderId="0" xfId="0" applyFont="1" applyFill="1" applyAlignment="1" applyProtection="1">
      <alignment vertical="center"/>
      <protection hidden="1"/>
    </xf>
    <xf numFmtId="0" fontId="4" fillId="4" borderId="0" xfId="0" applyFont="1" applyFill="1" applyAlignment="1">
      <alignment vertical="center"/>
    </xf>
    <xf numFmtId="0" fontId="6" fillId="4" borderId="0" xfId="0" applyFont="1" applyFill="1" applyAlignment="1">
      <alignment horizontal="center" vertical="center"/>
    </xf>
    <xf numFmtId="0" fontId="6" fillId="4" borderId="0" xfId="0" applyFont="1" applyFill="1" applyAlignment="1" applyProtection="1">
      <alignment horizontal="center" vertical="center"/>
      <protection locked="0" hidden="1"/>
    </xf>
    <xf numFmtId="0" fontId="6" fillId="0" borderId="0" xfId="0" applyFont="1" applyAlignment="1" applyProtection="1">
      <alignment horizontal="center" vertical="center"/>
      <protection locked="0" hidden="1"/>
    </xf>
    <xf numFmtId="0" fontId="6" fillId="0" borderId="0" xfId="0" applyFont="1" applyAlignment="1">
      <alignment horizontal="center" vertical="center"/>
    </xf>
    <xf numFmtId="0" fontId="4" fillId="0" borderId="0" xfId="0" applyFont="1" applyAlignment="1" applyProtection="1">
      <alignment vertical="center" wrapText="1"/>
      <protection hidden="1"/>
    </xf>
    <xf numFmtId="0" fontId="6" fillId="4" borderId="0" xfId="0" applyFont="1" applyFill="1" applyAlignment="1" applyProtection="1">
      <alignment vertical="center"/>
      <protection hidden="1"/>
    </xf>
    <xf numFmtId="0" fontId="16" fillId="4" borderId="0" xfId="0" applyFont="1" applyFill="1" applyAlignment="1" applyProtection="1">
      <alignment vertical="center"/>
      <protection hidden="1"/>
    </xf>
    <xf numFmtId="0" fontId="6" fillId="3" borderId="1" xfId="0" applyFont="1" applyFill="1" applyBorder="1" applyAlignment="1" applyProtection="1">
      <alignment horizontal="center" vertical="center"/>
      <protection hidden="1"/>
    </xf>
    <xf numFmtId="0" fontId="6" fillId="4" borderId="0" xfId="0" applyFont="1" applyFill="1" applyAlignment="1" applyProtection="1">
      <alignment vertical="center" wrapText="1"/>
      <protection hidden="1"/>
    </xf>
    <xf numFmtId="0" fontId="6" fillId="4" borderId="0" xfId="0" applyFont="1" applyFill="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1" xfId="0" applyFont="1" applyBorder="1" applyAlignment="1">
      <alignment horizontal="center" vertical="center"/>
    </xf>
    <xf numFmtId="0" fontId="4" fillId="4" borderId="0" xfId="0" applyFont="1" applyFill="1" applyAlignment="1" applyProtection="1">
      <alignment vertical="center" wrapText="1"/>
      <protection hidden="1"/>
    </xf>
    <xf numFmtId="0" fontId="4" fillId="0" borderId="1" xfId="0" applyFont="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6" fillId="6" borderId="1" xfId="0" applyFont="1" applyFill="1" applyBorder="1" applyAlignment="1" applyProtection="1">
      <alignment horizontal="center" vertical="center"/>
      <protection hidden="1"/>
    </xf>
    <xf numFmtId="0" fontId="6" fillId="6" borderId="1" xfId="0" applyFont="1" applyFill="1" applyBorder="1" applyAlignment="1">
      <alignment horizontal="justify" vertical="center"/>
    </xf>
    <xf numFmtId="0" fontId="12" fillId="6" borderId="1"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wrapText="1"/>
      <protection hidden="1"/>
    </xf>
    <xf numFmtId="0" fontId="17" fillId="5" borderId="1" xfId="0" applyFont="1" applyFill="1" applyBorder="1" applyAlignment="1" applyProtection="1">
      <alignment horizontal="center" vertical="center"/>
      <protection hidden="1"/>
    </xf>
    <xf numFmtId="10" fontId="12" fillId="5" borderId="1" xfId="1" applyNumberFormat="1" applyFont="1" applyFill="1" applyBorder="1" applyAlignment="1" applyProtection="1">
      <alignment horizontal="center" vertical="center"/>
      <protection hidden="1"/>
    </xf>
    <xf numFmtId="3" fontId="18" fillId="4" borderId="1" xfId="2" applyNumberFormat="1" applyFont="1" applyFill="1" applyBorder="1" applyAlignment="1">
      <alignment vertical="center"/>
    </xf>
    <xf numFmtId="10" fontId="2" fillId="5" borderId="1" xfId="1" applyNumberFormat="1" applyFont="1" applyFill="1" applyBorder="1" applyAlignment="1" applyProtection="1">
      <alignment horizontal="center" vertical="center"/>
      <protection hidden="1"/>
    </xf>
    <xf numFmtId="3" fontId="19" fillId="0" borderId="1" xfId="0" applyNumberFormat="1" applyFont="1" applyBorder="1" applyAlignment="1" applyProtection="1">
      <alignment vertical="center"/>
      <protection hidden="1"/>
    </xf>
    <xf numFmtId="0" fontId="17" fillId="4" borderId="0" xfId="0" applyFont="1" applyFill="1" applyAlignment="1" applyProtection="1">
      <alignment horizontal="center" vertical="center"/>
      <protection hidden="1"/>
    </xf>
    <xf numFmtId="10" fontId="4" fillId="0" borderId="0" xfId="0" applyNumberFormat="1" applyFont="1" applyAlignment="1" applyProtection="1">
      <alignment vertical="center"/>
      <protection hidden="1"/>
    </xf>
    <xf numFmtId="10" fontId="4" fillId="4" borderId="0" xfId="0" applyNumberFormat="1" applyFont="1" applyFill="1" applyAlignment="1" applyProtection="1">
      <alignment vertical="center"/>
      <protection hidden="1"/>
    </xf>
    <xf numFmtId="0" fontId="6" fillId="0" borderId="1" xfId="0" applyFont="1" applyBorder="1" applyAlignment="1" applyProtection="1">
      <alignment horizontal="center" vertical="center" wrapText="1"/>
      <protection hidden="1"/>
    </xf>
    <xf numFmtId="0" fontId="17" fillId="4" borderId="1" xfId="0" applyFont="1" applyFill="1" applyBorder="1" applyAlignment="1" applyProtection="1">
      <alignment horizontal="center" vertical="center" wrapText="1"/>
      <protection hidden="1"/>
    </xf>
    <xf numFmtId="0" fontId="4" fillId="4" borderId="1" xfId="0" applyFont="1" applyFill="1" applyBorder="1" applyAlignment="1">
      <alignment horizontal="justify" vertical="center"/>
    </xf>
    <xf numFmtId="164" fontId="4" fillId="4" borderId="1" xfId="0" applyNumberFormat="1" applyFont="1" applyFill="1" applyBorder="1" applyAlignment="1">
      <alignment horizontal="center" vertical="center"/>
    </xf>
    <xf numFmtId="0" fontId="6" fillId="7" borderId="1" xfId="0" applyFont="1" applyFill="1" applyBorder="1" applyAlignment="1" applyProtection="1">
      <alignment horizontal="center" vertical="center"/>
      <protection hidden="1"/>
    </xf>
    <xf numFmtId="0" fontId="6" fillId="8" borderId="1" xfId="0" applyFont="1" applyFill="1" applyBorder="1" applyAlignment="1" applyProtection="1">
      <alignment horizontal="center" vertical="center"/>
      <protection hidden="1"/>
    </xf>
    <xf numFmtId="0" fontId="4" fillId="0" borderId="0" xfId="0" applyFont="1" applyAlignment="1" applyProtection="1">
      <alignment horizontal="justify" vertical="center"/>
      <protection hidden="1"/>
    </xf>
    <xf numFmtId="164" fontId="4" fillId="0" borderId="0" xfId="0" applyNumberFormat="1" applyFont="1" applyAlignment="1">
      <alignment horizontal="center" vertical="center"/>
    </xf>
    <xf numFmtId="0" fontId="4" fillId="0" borderId="0" xfId="0" applyFont="1" applyAlignment="1" applyProtection="1">
      <alignment horizontal="center" vertical="center"/>
      <protection hidden="1"/>
    </xf>
    <xf numFmtId="0" fontId="6" fillId="9" borderId="1" xfId="0" applyFont="1" applyFill="1" applyBorder="1" applyAlignment="1" applyProtection="1">
      <alignment horizontal="justify" vertical="center"/>
      <protection hidden="1"/>
    </xf>
    <xf numFmtId="0" fontId="6" fillId="4" borderId="0" xfId="0" applyFont="1" applyFill="1" applyAlignment="1" applyProtection="1">
      <alignment horizontal="justify" vertical="center"/>
      <protection hidden="1"/>
    </xf>
    <xf numFmtId="0" fontId="6" fillId="4" borderId="1" xfId="0" applyFont="1" applyFill="1" applyBorder="1" applyAlignment="1" applyProtection="1">
      <alignment horizontal="center" vertical="center"/>
      <protection hidden="1"/>
    </xf>
    <xf numFmtId="10" fontId="6" fillId="0" borderId="1" xfId="0" applyNumberFormat="1" applyFont="1" applyBorder="1" applyAlignment="1" applyProtection="1">
      <alignment horizontal="center" vertical="center" wrapText="1"/>
      <protection hidden="1"/>
    </xf>
    <xf numFmtId="9" fontId="6" fillId="0" borderId="1" xfId="0" applyNumberFormat="1" applyFont="1" applyBorder="1" applyAlignment="1" applyProtection="1">
      <alignment horizontal="justify" vertical="center"/>
      <protection hidden="1"/>
    </xf>
    <xf numFmtId="9" fontId="4" fillId="4" borderId="0" xfId="0" applyNumberFormat="1" applyFont="1" applyFill="1" applyAlignment="1" applyProtection="1">
      <alignment horizontal="justify" vertical="center"/>
      <protection hidden="1"/>
    </xf>
    <xf numFmtId="0" fontId="4" fillId="4" borderId="0" xfId="0" applyFont="1" applyFill="1" applyAlignment="1" applyProtection="1">
      <alignment horizontal="justify" vertical="center"/>
      <protection hidden="1"/>
    </xf>
    <xf numFmtId="0" fontId="6" fillId="5" borderId="1" xfId="0" applyFont="1" applyFill="1" applyBorder="1" applyAlignment="1" applyProtection="1">
      <alignment horizontal="center" vertical="center"/>
      <protection locked="0" hidden="1"/>
    </xf>
    <xf numFmtId="44" fontId="4" fillId="0" borderId="1" xfId="3" applyNumberFormat="1" applyFont="1" applyBorder="1" applyAlignment="1" applyProtection="1">
      <alignment vertical="center"/>
      <protection locked="0"/>
    </xf>
    <xf numFmtId="164" fontId="4" fillId="0" borderId="1" xfId="0" applyNumberFormat="1" applyFont="1" applyBorder="1" applyAlignment="1" applyProtection="1">
      <alignment horizontal="center" vertical="center"/>
      <protection locked="0"/>
    </xf>
    <xf numFmtId="166" fontId="6" fillId="0" borderId="1" xfId="3" applyNumberFormat="1" applyFont="1" applyFill="1" applyBorder="1" applyAlignment="1" applyProtection="1">
      <alignment horizontal="center" vertical="center"/>
      <protection hidden="1"/>
    </xf>
    <xf numFmtId="10" fontId="4" fillId="0" borderId="1" xfId="0" applyNumberFormat="1" applyFont="1" applyBorder="1" applyAlignment="1" applyProtection="1">
      <alignment horizontal="center" vertical="center"/>
      <protection hidden="1"/>
    </xf>
    <xf numFmtId="164" fontId="4" fillId="0" borderId="1" xfId="0" applyNumberFormat="1" applyFont="1" applyBorder="1" applyAlignment="1" applyProtection="1">
      <alignment horizontal="center" vertical="center"/>
      <protection hidden="1"/>
    </xf>
    <xf numFmtId="9" fontId="4" fillId="0" borderId="1" xfId="0" applyNumberFormat="1" applyFont="1" applyBorder="1" applyAlignment="1" applyProtection="1">
      <alignment horizontal="center" vertical="center"/>
      <protection hidden="1"/>
    </xf>
    <xf numFmtId="9" fontId="4" fillId="4" borderId="0" xfId="0" applyNumberFormat="1" applyFont="1" applyFill="1" applyAlignment="1" applyProtection="1">
      <alignment horizontal="center" vertical="center"/>
      <protection hidden="1"/>
    </xf>
    <xf numFmtId="0" fontId="6" fillId="0" borderId="1" xfId="0" applyFont="1" applyBorder="1" applyAlignment="1" applyProtection="1">
      <alignment horizontal="center" vertical="center"/>
      <protection locked="0" hidden="1"/>
    </xf>
    <xf numFmtId="166" fontId="6" fillId="0" borderId="1" xfId="3" applyNumberFormat="1" applyFont="1" applyFill="1" applyBorder="1" applyAlignment="1" applyProtection="1">
      <alignment vertical="center"/>
      <protection hidden="1"/>
    </xf>
    <xf numFmtId="166" fontId="4" fillId="0" borderId="1" xfId="0" applyNumberFormat="1" applyFont="1" applyBorder="1" applyAlignment="1" applyProtection="1">
      <alignment vertical="center"/>
      <protection hidden="1"/>
    </xf>
    <xf numFmtId="166" fontId="4" fillId="0" borderId="1" xfId="0" applyNumberFormat="1"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7" fillId="0" borderId="0" xfId="0" applyFont="1" applyAlignment="1" applyProtection="1">
      <alignment vertical="center"/>
      <protection locked="0"/>
    </xf>
    <xf numFmtId="0" fontId="8" fillId="0" borderId="0" xfId="0" applyFont="1" applyAlignment="1" applyProtection="1">
      <alignment vertical="center"/>
      <protection hidden="1"/>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xf>
    <xf numFmtId="0" fontId="14" fillId="0" borderId="0" xfId="0" applyFont="1" applyAlignment="1" applyProtection="1">
      <alignment horizontal="justify" vertical="center" wrapText="1"/>
      <protection hidden="1"/>
    </xf>
    <xf numFmtId="0" fontId="6" fillId="0" borderId="2" xfId="0" applyFont="1" applyBorder="1" applyAlignment="1">
      <alignment horizontal="justify" vertical="center"/>
    </xf>
    <xf numFmtId="0" fontId="12" fillId="0" borderId="2" xfId="0" applyFont="1" applyBorder="1" applyAlignment="1">
      <alignment horizontal="justify" vertical="center"/>
    </xf>
    <xf numFmtId="0" fontId="6" fillId="0" borderId="2" xfId="0" applyFont="1" applyBorder="1" applyAlignment="1" applyProtection="1">
      <alignment horizontal="center" vertical="center" wrapText="1"/>
      <protection hidden="1"/>
    </xf>
    <xf numFmtId="0" fontId="9" fillId="4" borderId="0" xfId="0" applyFont="1" applyFill="1" applyAlignment="1" applyProtection="1">
      <alignment vertical="center"/>
      <protection hidden="1"/>
    </xf>
    <xf numFmtId="0" fontId="6" fillId="0" borderId="2" xfId="0" applyFont="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12" fillId="3" borderId="2"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5" fillId="0" borderId="0" xfId="0" applyFont="1" applyAlignment="1">
      <alignment vertical="center"/>
    </xf>
    <xf numFmtId="0" fontId="9" fillId="0" borderId="0" xfId="0" applyFont="1" applyAlignment="1" applyProtection="1">
      <alignment vertical="center"/>
      <protection locked="0" hidden="1"/>
    </xf>
    <xf numFmtId="0" fontId="11" fillId="14" borderId="26" xfId="2" applyFont="1" applyFill="1" applyBorder="1" applyAlignment="1">
      <alignment horizontal="center" vertical="center" wrapText="1"/>
    </xf>
    <xf numFmtId="0" fontId="11" fillId="14" borderId="2" xfId="2" applyFont="1" applyFill="1" applyBorder="1" applyAlignment="1">
      <alignment horizontal="center" vertical="center" wrapText="1"/>
    </xf>
    <xf numFmtId="0" fontId="11" fillId="14" borderId="27" xfId="2" applyFont="1" applyFill="1" applyBorder="1" applyAlignment="1">
      <alignment horizontal="center" vertical="center" wrapText="1"/>
    </xf>
    <xf numFmtId="0" fontId="11" fillId="14" borderId="7" xfId="2" applyFont="1" applyFill="1" applyBorder="1" applyAlignment="1">
      <alignment horizontal="center" vertical="center" wrapText="1"/>
    </xf>
    <xf numFmtId="0" fontId="11" fillId="14" borderId="28" xfId="2" applyFont="1" applyFill="1" applyBorder="1" applyAlignment="1">
      <alignment horizontal="center" vertical="center" wrapText="1"/>
    </xf>
    <xf numFmtId="0" fontId="31" fillId="12" borderId="1" xfId="2" applyFont="1" applyFill="1" applyBorder="1" applyAlignment="1" applyProtection="1">
      <alignment horizontal="justify" vertical="center" wrapText="1"/>
      <protection locked="0"/>
    </xf>
    <xf numFmtId="3" fontId="32" fillId="15" borderId="1" xfId="0" applyNumberFormat="1" applyFont="1" applyFill="1" applyBorder="1" applyAlignment="1" applyProtection="1">
      <alignment horizontal="right" vertical="center" wrapText="1"/>
      <protection locked="0"/>
    </xf>
    <xf numFmtId="3" fontId="32" fillId="4" borderId="1" xfId="0" applyNumberFormat="1" applyFont="1" applyFill="1" applyBorder="1" applyAlignment="1">
      <alignment horizontal="right" vertical="center" wrapText="1"/>
    </xf>
    <xf numFmtId="3" fontId="32" fillId="15" borderId="9" xfId="0" applyNumberFormat="1" applyFont="1" applyFill="1" applyBorder="1" applyAlignment="1" applyProtection="1">
      <alignment horizontal="right" vertical="center" wrapText="1"/>
      <protection locked="0"/>
    </xf>
    <xf numFmtId="3" fontId="32" fillId="15" borderId="9" xfId="0" applyNumberFormat="1" applyFont="1" applyFill="1" applyBorder="1" applyAlignment="1">
      <alignment horizontal="right" vertical="center" wrapText="1"/>
    </xf>
    <xf numFmtId="3" fontId="32" fillId="15" borderId="9" xfId="0" applyNumberFormat="1" applyFont="1" applyFill="1" applyBorder="1" applyAlignment="1" applyProtection="1">
      <alignment horizontal="center" vertical="center" wrapText="1"/>
      <protection locked="0"/>
    </xf>
    <xf numFmtId="3" fontId="32" fillId="3" borderId="1" xfId="0" applyNumberFormat="1" applyFont="1" applyFill="1" applyBorder="1" applyAlignment="1" applyProtection="1">
      <alignment horizontal="right" vertical="center" wrapText="1"/>
      <protection locked="0"/>
    </xf>
    <xf numFmtId="3" fontId="32" fillId="16" borderId="1" xfId="0" applyNumberFormat="1" applyFont="1" applyFill="1" applyBorder="1" applyAlignment="1" applyProtection="1">
      <alignment horizontal="right" vertical="center" wrapText="1"/>
      <protection locked="0"/>
    </xf>
    <xf numFmtId="0" fontId="33" fillId="12" borderId="1" xfId="2" applyFont="1" applyFill="1" applyBorder="1" applyAlignment="1" applyProtection="1">
      <alignment horizontal="justify" vertical="center" wrapText="1"/>
      <protection locked="0"/>
    </xf>
    <xf numFmtId="3" fontId="32" fillId="4" borderId="1" xfId="0" applyNumberFormat="1" applyFont="1" applyFill="1" applyBorder="1" applyAlignment="1" applyProtection="1">
      <alignment horizontal="right" vertical="center" wrapText="1"/>
      <protection locked="0"/>
    </xf>
    <xf numFmtId="0" fontId="34" fillId="17" borderId="1" xfId="2" applyFont="1" applyFill="1" applyBorder="1" applyAlignment="1">
      <alignment horizontal="center" vertical="center" wrapText="1"/>
    </xf>
    <xf numFmtId="3" fontId="34" fillId="17" borderId="1" xfId="2" applyNumberFormat="1" applyFont="1" applyFill="1" applyBorder="1" applyAlignment="1">
      <alignment horizontal="right" vertical="center" wrapText="1"/>
    </xf>
    <xf numFmtId="3" fontId="34" fillId="17" borderId="30" xfId="2" applyNumberFormat="1" applyFont="1" applyFill="1" applyBorder="1" applyAlignment="1">
      <alignment horizontal="right" vertical="center" wrapText="1"/>
    </xf>
    <xf numFmtId="3" fontId="34" fillId="17" borderId="31" xfId="2" applyNumberFormat="1" applyFont="1" applyFill="1" applyBorder="1" applyAlignment="1">
      <alignment horizontal="right" vertical="center" wrapText="1"/>
    </xf>
    <xf numFmtId="0" fontId="11" fillId="14" borderId="1" xfId="2" applyFont="1" applyFill="1" applyBorder="1" applyAlignment="1">
      <alignment horizontal="center" vertical="center" wrapText="1"/>
    </xf>
    <xf numFmtId="0" fontId="11" fillId="14" borderId="29" xfId="2" applyFont="1" applyFill="1" applyBorder="1" applyAlignment="1">
      <alignment horizontal="center" vertical="center" wrapText="1"/>
    </xf>
    <xf numFmtId="3" fontId="32" fillId="15" borderId="1" xfId="0" applyNumberFormat="1" applyFont="1" applyFill="1" applyBorder="1" applyAlignment="1">
      <alignment horizontal="right" vertical="center" wrapText="1"/>
    </xf>
    <xf numFmtId="0" fontId="32" fillId="12" borderId="1" xfId="2" applyFont="1" applyFill="1" applyBorder="1" applyAlignment="1" applyProtection="1">
      <alignment horizontal="justify" vertical="center" wrapText="1"/>
      <protection locked="0"/>
    </xf>
    <xf numFmtId="3" fontId="30" fillId="15" borderId="1" xfId="0" applyNumberFormat="1" applyFont="1" applyFill="1" applyBorder="1" applyAlignment="1" applyProtection="1">
      <alignment horizontal="right" vertical="center" wrapText="1"/>
      <protection locked="0"/>
    </xf>
    <xf numFmtId="0" fontId="34" fillId="17" borderId="1" xfId="2" applyFont="1" applyFill="1" applyBorder="1" applyAlignment="1" applyProtection="1">
      <alignment horizontal="justify" vertical="center" wrapText="1"/>
      <protection locked="0"/>
    </xf>
    <xf numFmtId="3" fontId="34" fillId="17" borderId="9" xfId="2" applyNumberFormat="1" applyFont="1" applyFill="1" applyBorder="1" applyAlignment="1">
      <alignment horizontal="right" vertical="center" wrapText="1"/>
    </xf>
    <xf numFmtId="0" fontId="36" fillId="12" borderId="0" xfId="7" applyFont="1" applyFill="1" applyAlignment="1" applyProtection="1">
      <alignment horizontal="center" vertical="center" wrapText="1"/>
    </xf>
    <xf numFmtId="3" fontId="11" fillId="17" borderId="1" xfId="2" applyNumberFormat="1" applyFont="1" applyFill="1" applyBorder="1" applyAlignment="1">
      <alignment horizontal="right" vertical="center" wrapText="1"/>
    </xf>
    <xf numFmtId="0" fontId="36" fillId="12" borderId="0" xfId="7" applyFont="1" applyFill="1" applyBorder="1" applyAlignment="1" applyProtection="1">
      <alignment horizontal="center" vertical="center" wrapText="1"/>
    </xf>
    <xf numFmtId="0" fontId="36" fillId="4" borderId="0" xfId="7" applyFont="1" applyFill="1" applyAlignment="1" applyProtection="1">
      <alignment horizontal="center" vertical="center" wrapText="1"/>
    </xf>
    <xf numFmtId="0" fontId="38" fillId="5" borderId="44" xfId="0" applyFont="1" applyFill="1" applyBorder="1" applyAlignment="1">
      <alignment horizontal="center" vertical="center" wrapText="1"/>
    </xf>
    <xf numFmtId="0" fontId="38" fillId="0" borderId="45" xfId="0" applyFont="1" applyBorder="1" applyAlignment="1">
      <alignment horizontal="center" vertical="center" wrapText="1"/>
    </xf>
    <xf numFmtId="0" fontId="39" fillId="0" borderId="45" xfId="0" applyFont="1" applyBorder="1" applyAlignment="1">
      <alignment horizontal="center" vertical="center" wrapText="1"/>
    </xf>
    <xf numFmtId="0" fontId="40" fillId="0" borderId="45" xfId="0" applyFont="1" applyBorder="1" applyAlignment="1">
      <alignment horizontal="center" vertical="center" wrapText="1"/>
    </xf>
    <xf numFmtId="0" fontId="42" fillId="0" borderId="45" xfId="0" applyFont="1" applyBorder="1" applyAlignment="1">
      <alignment horizontal="center" vertical="center" wrapText="1"/>
    </xf>
    <xf numFmtId="0" fontId="43" fillId="0" borderId="45" xfId="0" applyFont="1" applyBorder="1" applyAlignment="1">
      <alignment horizontal="center" vertical="center" wrapText="1"/>
    </xf>
    <xf numFmtId="0" fontId="41" fillId="0" borderId="45" xfId="0" applyFont="1" applyBorder="1" applyAlignment="1">
      <alignment horizontal="center" vertical="center" wrapText="1"/>
    </xf>
    <xf numFmtId="0" fontId="46" fillId="0" borderId="45" xfId="0" applyFont="1" applyBorder="1" applyAlignment="1">
      <alignment horizontal="center" vertical="center" wrapText="1"/>
    </xf>
    <xf numFmtId="0" fontId="40" fillId="0" borderId="16" xfId="0" applyFont="1" applyBorder="1" applyAlignment="1">
      <alignment horizontal="center" vertical="center" wrapText="1"/>
    </xf>
    <xf numFmtId="0" fontId="46" fillId="0" borderId="0" xfId="0" applyFont="1" applyAlignment="1">
      <alignment horizontal="center" vertical="center" wrapText="1"/>
    </xf>
    <xf numFmtId="0" fontId="41" fillId="0" borderId="0" xfId="0" applyFont="1" applyAlignment="1">
      <alignment horizontal="center" vertical="center" wrapText="1"/>
    </xf>
    <xf numFmtId="0" fontId="23" fillId="0" borderId="16" xfId="0" applyFont="1" applyBorder="1" applyAlignment="1">
      <alignment horizontal="center" vertic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4" fontId="47" fillId="0" borderId="1" xfId="0" applyNumberFormat="1" applyFont="1" applyBorder="1" applyAlignment="1">
      <alignment horizontal="center" vertical="center" wrapText="1"/>
    </xf>
    <xf numFmtId="4" fontId="49" fillId="0" borderId="1" xfId="0" applyNumberFormat="1" applyFont="1" applyBorder="1" applyAlignment="1">
      <alignment horizontal="center" vertical="center" wrapText="1"/>
    </xf>
    <xf numFmtId="4" fontId="47" fillId="0" borderId="0" xfId="0" applyNumberFormat="1" applyFont="1" applyAlignment="1">
      <alignment horizontal="center" vertical="center" wrapText="1"/>
    </xf>
    <xf numFmtId="4" fontId="10" fillId="0" borderId="1" xfId="0" applyNumberFormat="1" applyFont="1" applyBorder="1" applyAlignment="1">
      <alignment horizontal="center" vertical="center" wrapText="1"/>
    </xf>
    <xf numFmtId="0" fontId="20" fillId="6" borderId="1" xfId="0" applyFont="1" applyFill="1" applyBorder="1" applyAlignment="1" applyProtection="1">
      <alignment horizontal="center" vertical="center" wrapText="1"/>
      <protection hidden="1"/>
    </xf>
    <xf numFmtId="0" fontId="10" fillId="4" borderId="0" xfId="5" applyFont="1" applyFill="1" applyBorder="1" applyAlignment="1">
      <alignment horizontal="center" vertical="center" wrapText="1"/>
    </xf>
    <xf numFmtId="0" fontId="52" fillId="20" borderId="44" xfId="7" applyFont="1" applyFill="1" applyBorder="1" applyAlignment="1" applyProtection="1">
      <alignment horizontal="center" vertical="center" wrapText="1"/>
    </xf>
    <xf numFmtId="0" fontId="52" fillId="4" borderId="0" xfId="7" applyFont="1" applyFill="1" applyBorder="1" applyAlignment="1" applyProtection="1">
      <alignment horizontal="center" vertical="center" wrapText="1"/>
    </xf>
    <xf numFmtId="0" fontId="4" fillId="0" borderId="1" xfId="0" applyFont="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3" fillId="0" borderId="0" xfId="0" applyFont="1" applyProtection="1">
      <protection hidden="1"/>
    </xf>
    <xf numFmtId="0" fontId="36" fillId="12" borderId="1" xfId="7" applyFont="1" applyFill="1" applyBorder="1" applyAlignment="1" applyProtection="1">
      <alignment horizontal="center" vertical="center" wrapText="1"/>
    </xf>
    <xf numFmtId="0" fontId="36" fillId="4" borderId="0" xfId="7"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protection hidden="1"/>
    </xf>
    <xf numFmtId="3" fontId="32" fillId="9" borderId="1" xfId="0" applyNumberFormat="1" applyFont="1" applyFill="1" applyBorder="1" applyAlignment="1" applyProtection="1">
      <alignment horizontal="right" vertical="center" wrapText="1"/>
      <protection locked="0"/>
    </xf>
    <xf numFmtId="3" fontId="11" fillId="4" borderId="0" xfId="2" applyNumberFormat="1" applyFont="1" applyFill="1" applyAlignment="1">
      <alignment horizontal="right" vertical="center" wrapText="1"/>
    </xf>
    <xf numFmtId="3" fontId="34" fillId="4" borderId="0" xfId="2" applyNumberFormat="1" applyFont="1" applyFill="1" applyAlignment="1">
      <alignment horizontal="right" vertical="center" wrapText="1"/>
    </xf>
    <xf numFmtId="4" fontId="49" fillId="0" borderId="0" xfId="0" applyNumberFormat="1" applyFont="1" applyAlignment="1">
      <alignment horizontal="center" vertical="center" wrapText="1"/>
    </xf>
    <xf numFmtId="4" fontId="10" fillId="0" borderId="0" xfId="0" applyNumberFormat="1" applyFont="1" applyAlignment="1">
      <alignment horizontal="center" vertical="center" wrapText="1"/>
    </xf>
    <xf numFmtId="10" fontId="52" fillId="20" borderId="57" xfId="7" applyNumberFormat="1" applyFont="1" applyFill="1" applyBorder="1" applyAlignment="1" applyProtection="1">
      <alignment horizontal="center" vertical="center" wrapText="1"/>
    </xf>
    <xf numFmtId="10" fontId="52" fillId="4" borderId="0" xfId="7" applyNumberFormat="1" applyFont="1" applyFill="1" applyBorder="1" applyAlignment="1" applyProtection="1">
      <alignment horizontal="center" vertical="center" wrapText="1"/>
    </xf>
    <xf numFmtId="0" fontId="53" fillId="4" borderId="0" xfId="0" applyFont="1" applyFill="1" applyAlignment="1">
      <alignment horizontal="center" vertical="center" wrapText="1"/>
    </xf>
    <xf numFmtId="0" fontId="53" fillId="4" borderId="16" xfId="0" applyFont="1" applyFill="1" applyBorder="1" applyAlignment="1">
      <alignment horizontal="center" vertical="center" wrapText="1"/>
    </xf>
    <xf numFmtId="0" fontId="4" fillId="0" borderId="11" xfId="0" applyFont="1" applyBorder="1" applyAlignment="1">
      <alignment horizontal="center" vertical="center"/>
    </xf>
    <xf numFmtId="0" fontId="9"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6" fillId="0" borderId="0" xfId="0" applyFont="1" applyAlignment="1" applyProtection="1">
      <alignment vertical="center" wrapText="1"/>
      <protection locked="0" hidden="1"/>
    </xf>
    <xf numFmtId="0" fontId="53" fillId="0" borderId="0" xfId="0" applyFont="1" applyAlignment="1">
      <alignment horizontal="center" vertical="center" wrapText="1"/>
    </xf>
    <xf numFmtId="0" fontId="3" fillId="0" borderId="0" xfId="0" applyFont="1" applyAlignment="1" applyProtection="1">
      <alignment horizontal="center" vertical="center"/>
      <protection hidden="1"/>
    </xf>
    <xf numFmtId="0" fontId="3" fillId="0" borderId="0" xfId="0" applyFont="1" applyProtection="1">
      <protection locked="0"/>
    </xf>
    <xf numFmtId="0" fontId="24" fillId="0" borderId="3" xfId="0" applyFont="1" applyBorder="1" applyAlignment="1" applyProtection="1">
      <alignment horizontal="center" vertical="center"/>
      <protection hidden="1"/>
    </xf>
    <xf numFmtId="0" fontId="3" fillId="0" borderId="10" xfId="0" applyFont="1" applyBorder="1" applyProtection="1">
      <protection locked="0"/>
    </xf>
    <xf numFmtId="0" fontId="3" fillId="0" borderId="0" xfId="0" applyFont="1"/>
    <xf numFmtId="0" fontId="3" fillId="0" borderId="0" xfId="0" applyFont="1" applyAlignment="1" applyProtection="1">
      <alignment horizontal="center"/>
      <protection hidden="1"/>
    </xf>
    <xf numFmtId="0" fontId="3" fillId="0" borderId="3" xfId="0" applyFont="1" applyBorder="1" applyAlignment="1" applyProtection="1">
      <alignment horizontal="right"/>
      <protection hidden="1"/>
    </xf>
    <xf numFmtId="0" fontId="3" fillId="0" borderId="3" xfId="0" applyFont="1" applyBorder="1" applyProtection="1">
      <protection locked="0"/>
    </xf>
    <xf numFmtId="9" fontId="3" fillId="0" borderId="0" xfId="0" applyNumberFormat="1" applyFont="1" applyProtection="1">
      <protection hidden="1"/>
    </xf>
    <xf numFmtId="0" fontId="59" fillId="0" borderId="3" xfId="0" applyFont="1" applyBorder="1" applyProtection="1">
      <protection locked="0"/>
    </xf>
    <xf numFmtId="0" fontId="3" fillId="0" borderId="0" xfId="0" applyFont="1" applyAlignment="1" applyProtection="1">
      <alignment horizontal="center"/>
      <protection locked="0"/>
    </xf>
    <xf numFmtId="0" fontId="3" fillId="0" borderId="3" xfId="0" applyFont="1" applyBorder="1" applyAlignment="1" applyProtection="1">
      <alignment horizontal="right"/>
      <protection locked="0"/>
    </xf>
    <xf numFmtId="0" fontId="20" fillId="0" borderId="0" xfId="0" applyFont="1" applyProtection="1">
      <protection hidden="1"/>
    </xf>
    <xf numFmtId="0" fontId="20" fillId="4" borderId="0" xfId="0" applyFont="1" applyFill="1" applyAlignment="1" applyProtection="1">
      <alignment horizontal="center"/>
      <protection hidden="1"/>
    </xf>
    <xf numFmtId="0" fontId="60" fillId="24" borderId="1" xfId="0" applyFont="1" applyFill="1" applyBorder="1" applyAlignment="1" applyProtection="1">
      <alignment horizontal="center" vertical="center" wrapText="1"/>
      <protection hidden="1"/>
    </xf>
    <xf numFmtId="0" fontId="3" fillId="0" borderId="1" xfId="0" applyFont="1" applyBorder="1" applyAlignment="1" applyProtection="1">
      <alignment horizontal="justify" vertical="center"/>
      <protection hidden="1"/>
    </xf>
    <xf numFmtId="0" fontId="30" fillId="0" borderId="1" xfId="0" applyFont="1" applyBorder="1" applyAlignment="1" applyProtection="1">
      <alignment horizontal="justify" vertical="center"/>
      <protection hidden="1"/>
    </xf>
    <xf numFmtId="0" fontId="3" fillId="0" borderId="1" xfId="0" applyFont="1" applyBorder="1" applyProtection="1">
      <protection hidden="1"/>
    </xf>
    <xf numFmtId="0" fontId="3" fillId="0" borderId="1" xfId="0" applyFont="1" applyBorder="1" applyAlignment="1" applyProtection="1">
      <alignment vertical="center"/>
      <protection hidden="1"/>
    </xf>
    <xf numFmtId="0" fontId="3" fillId="0" borderId="11" xfId="0" applyFont="1" applyBorder="1" applyProtection="1">
      <protection hidden="1"/>
    </xf>
    <xf numFmtId="0" fontId="3" fillId="0" borderId="45" xfId="0" applyFont="1" applyBorder="1" applyAlignment="1">
      <alignment vertical="center"/>
    </xf>
    <xf numFmtId="0" fontId="11" fillId="0" borderId="1" xfId="0" applyFont="1" applyBorder="1" applyAlignment="1">
      <alignment vertical="center" wrapText="1"/>
    </xf>
    <xf numFmtId="0" fontId="11" fillId="0" borderId="1" xfId="0" applyFont="1" applyBorder="1" applyAlignment="1" applyProtection="1">
      <alignment vertical="center" wrapText="1"/>
      <protection locked="0" hidden="1"/>
    </xf>
    <xf numFmtId="0" fontId="0" fillId="0" borderId="0" xfId="0" applyBorder="1" applyAlignment="1" applyProtection="1">
      <protection hidden="1"/>
    </xf>
    <xf numFmtId="0" fontId="20" fillId="0" borderId="1" xfId="0" applyFont="1" applyBorder="1" applyAlignment="1" applyProtection="1">
      <alignment vertical="center" wrapText="1"/>
      <protection locked="0" hidden="1"/>
    </xf>
    <xf numFmtId="0" fontId="65" fillId="4" borderId="0" xfId="7" applyFont="1" applyFill="1" applyBorder="1" applyAlignment="1" applyProtection="1">
      <alignment horizontal="justify" vertical="center" wrapText="1"/>
    </xf>
    <xf numFmtId="0" fontId="21" fillId="0" borderId="17" xfId="0" applyFont="1" applyBorder="1" applyAlignment="1">
      <alignment vertical="center" wrapText="1"/>
    </xf>
    <xf numFmtId="0" fontId="66" fillId="0" borderId="2" xfId="6" applyFont="1" applyFill="1" applyBorder="1" applyAlignment="1" applyProtection="1">
      <alignment horizontal="center" vertical="center" wrapText="1"/>
      <protection hidden="1"/>
    </xf>
    <xf numFmtId="0" fontId="26" fillId="10" borderId="45" xfId="5" applyFont="1" applyBorder="1" applyAlignment="1">
      <alignment horizontal="center" vertical="center" wrapText="1"/>
    </xf>
    <xf numFmtId="0" fontId="26" fillId="4" borderId="0" xfId="5" applyFont="1" applyFill="1" applyBorder="1" applyAlignment="1">
      <alignment horizontal="center" vertical="center" wrapText="1"/>
    </xf>
    <xf numFmtId="0" fontId="69" fillId="10" borderId="45" xfId="5" applyFont="1" applyBorder="1" applyAlignment="1">
      <alignment horizontal="center" vertical="center" wrapText="1"/>
    </xf>
    <xf numFmtId="0" fontId="69" fillId="10" borderId="58" xfId="5" applyFont="1" applyBorder="1" applyAlignment="1">
      <alignment horizontal="center" vertical="center" wrapText="1"/>
    </xf>
    <xf numFmtId="0" fontId="69" fillId="4" borderId="0" xfId="5" applyFont="1" applyFill="1" applyBorder="1" applyAlignment="1">
      <alignment horizontal="center" vertical="center" wrapText="1"/>
    </xf>
    <xf numFmtId="0" fontId="72" fillId="21" borderId="45" xfId="2" applyFont="1" applyFill="1" applyBorder="1" applyAlignment="1">
      <alignment horizontal="center" vertical="center" wrapText="1"/>
    </xf>
    <xf numFmtId="0" fontId="73" fillId="22" borderId="45" xfId="2" applyFont="1" applyFill="1" applyBorder="1" applyAlignment="1">
      <alignment horizontal="center" vertical="center" wrapText="1"/>
    </xf>
    <xf numFmtId="0" fontId="72" fillId="4" borderId="0" xfId="2" applyFont="1" applyFill="1" applyAlignment="1">
      <alignment horizontal="center" vertical="center" wrapText="1"/>
    </xf>
    <xf numFmtId="0" fontId="73" fillId="4" borderId="0" xfId="2" applyFont="1" applyFill="1" applyAlignment="1">
      <alignment horizontal="center" vertical="center" wrapText="1"/>
    </xf>
    <xf numFmtId="0" fontId="9" fillId="3" borderId="1" xfId="2" applyFont="1" applyFill="1" applyBorder="1" applyAlignment="1" applyProtection="1">
      <alignment horizontal="center" vertical="center" wrapText="1"/>
      <protection locked="0"/>
    </xf>
    <xf numFmtId="0" fontId="5" fillId="3" borderId="2" xfId="2" applyFont="1" applyFill="1" applyBorder="1" applyAlignment="1" applyProtection="1">
      <alignment horizontal="center" vertical="center" wrapText="1"/>
      <protection locked="0"/>
    </xf>
    <xf numFmtId="0" fontId="3" fillId="12" borderId="0" xfId="2" applyFont="1" applyFill="1" applyAlignment="1" applyProtection="1">
      <alignment vertical="center" wrapText="1"/>
      <protection locked="0"/>
    </xf>
    <xf numFmtId="0" fontId="4" fillId="0" borderId="1" xfId="0" applyFont="1" applyBorder="1" applyAlignment="1" applyProtection="1">
      <alignment vertical="center" wrapText="1"/>
      <protection hidden="1"/>
    </xf>
    <xf numFmtId="0" fontId="34" fillId="12" borderId="0" xfId="2" applyFont="1" applyFill="1" applyAlignment="1" applyProtection="1">
      <alignment vertical="center" wrapText="1"/>
      <protection locked="0"/>
    </xf>
    <xf numFmtId="0" fontId="4" fillId="0" borderId="1" xfId="0" applyFont="1" applyBorder="1" applyAlignment="1" applyProtection="1">
      <alignment horizontal="left" vertical="center" wrapText="1"/>
      <protection hidden="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3" fillId="0" borderId="0" xfId="0" applyFont="1" applyAlignment="1" applyProtection="1">
      <alignment wrapText="1"/>
      <protection hidden="1"/>
    </xf>
    <xf numFmtId="0" fontId="3" fillId="0" borderId="0" xfId="0" applyFont="1" applyAlignment="1" applyProtection="1">
      <alignment horizontal="left" wrapText="1"/>
      <protection hidden="1"/>
    </xf>
    <xf numFmtId="0" fontId="54" fillId="0" borderId="0" xfId="0" applyFont="1" applyAlignment="1" applyProtection="1">
      <alignment wrapText="1"/>
      <protection hidden="1"/>
    </xf>
    <xf numFmtId="0" fontId="54" fillId="0" borderId="0" xfId="0" applyFont="1" applyAlignment="1" applyProtection="1">
      <alignment horizontal="left" wrapText="1"/>
      <protection locked="0"/>
    </xf>
    <xf numFmtId="0" fontId="9" fillId="3" borderId="2" xfId="2" applyFont="1" applyFill="1" applyBorder="1" applyAlignment="1" applyProtection="1">
      <alignment horizontal="justify" vertical="center" wrapText="1"/>
      <protection locked="0"/>
    </xf>
    <xf numFmtId="0" fontId="9" fillId="3" borderId="2" xfId="2" applyFont="1" applyFill="1" applyBorder="1" applyAlignment="1" applyProtection="1">
      <alignment horizontal="center" vertical="center" wrapText="1"/>
      <protection locked="0"/>
    </xf>
    <xf numFmtId="0" fontId="3" fillId="4" borderId="0" xfId="2" applyFont="1" applyFill="1" applyAlignment="1" applyProtection="1">
      <alignment vertical="center" wrapText="1"/>
      <protection locked="0"/>
    </xf>
    <xf numFmtId="0" fontId="11" fillId="12" borderId="0" xfId="2" applyFont="1" applyFill="1" applyAlignment="1" applyProtection="1">
      <alignment horizontal="center" vertical="center" wrapText="1"/>
      <protection locked="0"/>
    </xf>
    <xf numFmtId="0" fontId="5" fillId="12" borderId="1" xfId="2" applyFont="1" applyFill="1" applyBorder="1" applyAlignment="1">
      <alignment vertical="center" wrapText="1"/>
    </xf>
    <xf numFmtId="3" fontId="5" fillId="4" borderId="1" xfId="2" applyNumberFormat="1" applyFont="1" applyFill="1" applyBorder="1" applyAlignment="1">
      <alignment vertical="center" wrapText="1"/>
    </xf>
    <xf numFmtId="3" fontId="5" fillId="4" borderId="1" xfId="2" applyNumberFormat="1" applyFont="1" applyFill="1" applyBorder="1" applyAlignment="1" applyProtection="1">
      <alignment horizontal="right" vertical="center" wrapText="1"/>
      <protection locked="0"/>
    </xf>
    <xf numFmtId="3" fontId="21" fillId="12" borderId="1" xfId="2" applyNumberFormat="1" applyFont="1" applyFill="1" applyBorder="1" applyAlignment="1" applyProtection="1">
      <alignment vertical="center" wrapText="1"/>
      <protection locked="0"/>
    </xf>
    <xf numFmtId="10" fontId="5" fillId="4" borderId="1" xfId="1" applyNumberFormat="1" applyFont="1" applyFill="1" applyBorder="1" applyAlignment="1">
      <alignment horizontal="center" vertical="center" wrapText="1"/>
    </xf>
    <xf numFmtId="2" fontId="11" fillId="12" borderId="0" xfId="2" applyNumberFormat="1" applyFont="1" applyFill="1" applyAlignment="1">
      <alignment horizontal="center" vertical="center" wrapText="1"/>
    </xf>
    <xf numFmtId="0" fontId="34" fillId="12" borderId="0" xfId="2" applyFont="1" applyFill="1" applyAlignment="1">
      <alignment vertical="center" wrapText="1"/>
    </xf>
    <xf numFmtId="0" fontId="5" fillId="12" borderId="4" xfId="2" applyFont="1" applyFill="1" applyBorder="1" applyAlignment="1">
      <alignment vertical="center" wrapText="1"/>
    </xf>
    <xf numFmtId="3" fontId="5" fillId="4" borderId="4" xfId="2" applyNumberFormat="1" applyFont="1" applyFill="1" applyBorder="1" applyAlignment="1">
      <alignment vertical="center" wrapText="1"/>
    </xf>
    <xf numFmtId="0" fontId="21" fillId="4" borderId="4" xfId="2" applyFont="1" applyFill="1" applyBorder="1" applyAlignment="1" applyProtection="1">
      <alignment vertical="center" wrapText="1"/>
      <protection locked="0"/>
    </xf>
    <xf numFmtId="0" fontId="21" fillId="12" borderId="0" xfId="2" applyFont="1" applyFill="1" applyAlignment="1" applyProtection="1">
      <alignment vertical="center" wrapText="1"/>
      <protection locked="0"/>
    </xf>
    <xf numFmtId="2" fontId="5" fillId="4" borderId="4" xfId="2" applyNumberFormat="1" applyFont="1" applyFill="1" applyBorder="1" applyAlignment="1">
      <alignment horizontal="center" vertical="center" wrapText="1"/>
    </xf>
    <xf numFmtId="0" fontId="21" fillId="4" borderId="1" xfId="2" applyFont="1" applyFill="1" applyBorder="1" applyAlignment="1" applyProtection="1">
      <alignment vertical="center" wrapText="1"/>
      <protection locked="0"/>
    </xf>
    <xf numFmtId="0" fontId="21" fillId="12" borderId="1" xfId="2" applyFont="1" applyFill="1" applyBorder="1" applyAlignment="1" applyProtection="1">
      <alignment vertical="center" wrapText="1"/>
      <protection locked="0"/>
    </xf>
    <xf numFmtId="2" fontId="5" fillId="4" borderId="1" xfId="2" applyNumberFormat="1" applyFont="1" applyFill="1" applyBorder="1" applyAlignment="1">
      <alignment horizontal="center" vertical="center" wrapText="1"/>
    </xf>
    <xf numFmtId="0" fontId="5" fillId="12" borderId="0" xfId="2" applyFont="1" applyFill="1" applyAlignment="1">
      <alignment vertical="center" wrapText="1"/>
    </xf>
    <xf numFmtId="3" fontId="5" fillId="4" borderId="0" xfId="2" applyNumberFormat="1" applyFont="1" applyFill="1" applyAlignment="1">
      <alignment vertical="center" wrapText="1"/>
    </xf>
    <xf numFmtId="0" fontId="21" fillId="4" borderId="0" xfId="2" applyFont="1" applyFill="1" applyAlignment="1" applyProtection="1">
      <alignment vertical="center" wrapText="1"/>
      <protection locked="0"/>
    </xf>
    <xf numFmtId="2" fontId="5" fillId="4" borderId="0" xfId="2" applyNumberFormat="1" applyFont="1" applyFill="1" applyAlignment="1">
      <alignment horizontal="center" vertical="center" wrapText="1"/>
    </xf>
    <xf numFmtId="0" fontId="61" fillId="12" borderId="0" xfId="2" applyFont="1" applyFill="1" applyAlignment="1">
      <alignment vertical="center" wrapText="1"/>
    </xf>
    <xf numFmtId="0" fontId="61" fillId="12" borderId="0" xfId="2" applyFont="1" applyFill="1" applyAlignment="1">
      <alignment horizontal="justify" vertical="center" wrapText="1"/>
    </xf>
    <xf numFmtId="0" fontId="3" fillId="12" borderId="0" xfId="2" applyFont="1" applyFill="1" applyAlignment="1">
      <alignment vertical="center" wrapText="1"/>
    </xf>
    <xf numFmtId="0" fontId="2" fillId="14" borderId="0" xfId="2" applyFont="1" applyFill="1" applyAlignment="1">
      <alignment horizontal="left" vertical="center" wrapText="1"/>
    </xf>
    <xf numFmtId="0" fontId="25" fillId="14" borderId="0" xfId="2" applyFont="1" applyFill="1" applyAlignment="1">
      <alignment horizontal="center" vertical="center" wrapText="1"/>
    </xf>
    <xf numFmtId="0" fontId="25" fillId="14" borderId="17" xfId="2" applyFont="1" applyFill="1" applyBorder="1" applyAlignment="1">
      <alignment horizontal="center" vertical="center" wrapText="1"/>
    </xf>
    <xf numFmtId="0" fontId="25" fillId="14" borderId="19" xfId="2" applyFont="1" applyFill="1" applyBorder="1" applyAlignment="1">
      <alignment horizontal="center" vertical="center" wrapText="1"/>
    </xf>
    <xf numFmtId="0" fontId="25" fillId="14" borderId="25" xfId="2" applyFont="1" applyFill="1" applyBorder="1" applyAlignment="1">
      <alignment horizontal="center" vertical="center" wrapText="1"/>
    </xf>
    <xf numFmtId="0" fontId="30" fillId="12" borderId="26" xfId="2" applyFont="1" applyFill="1" applyBorder="1" applyAlignment="1" applyProtection="1">
      <alignment horizontal="center" vertical="center" wrapText="1"/>
      <protection locked="0"/>
    </xf>
    <xf numFmtId="0" fontId="3" fillId="12" borderId="29" xfId="2" applyFont="1" applyFill="1" applyBorder="1" applyAlignment="1" applyProtection="1">
      <alignment horizontal="center" vertical="center" wrapText="1"/>
      <protection locked="0"/>
    </xf>
    <xf numFmtId="0" fontId="30" fillId="12" borderId="16" xfId="2" applyFont="1" applyFill="1" applyBorder="1" applyAlignment="1">
      <alignment vertical="center" wrapText="1"/>
    </xf>
    <xf numFmtId="0" fontId="62" fillId="17" borderId="32" xfId="7" applyFont="1" applyFill="1" applyBorder="1" applyAlignment="1" applyProtection="1">
      <alignment horizontal="center" vertical="center" wrapText="1"/>
    </xf>
    <xf numFmtId="0" fontId="62" fillId="17" borderId="33" xfId="7" applyFont="1" applyFill="1" applyBorder="1" applyAlignment="1" applyProtection="1">
      <alignment vertical="center" wrapText="1"/>
    </xf>
    <xf numFmtId="2" fontId="63" fillId="17" borderId="1" xfId="7" applyNumberFormat="1" applyFont="1" applyFill="1" applyBorder="1" applyAlignment="1" applyProtection="1">
      <alignment horizontal="center" vertical="center" wrapText="1"/>
    </xf>
    <xf numFmtId="0" fontId="32" fillId="12" borderId="6" xfId="2" applyFont="1" applyFill="1" applyBorder="1" applyAlignment="1">
      <alignment vertical="center" wrapText="1"/>
    </xf>
    <xf numFmtId="10" fontId="34" fillId="17" borderId="34" xfId="8" applyNumberFormat="1" applyFont="1" applyFill="1" applyBorder="1" applyAlignment="1">
      <alignment horizontal="center" vertical="center" wrapText="1"/>
    </xf>
    <xf numFmtId="10" fontId="34" fillId="17" borderId="35" xfId="8" applyNumberFormat="1" applyFont="1" applyFill="1" applyBorder="1" applyAlignment="1">
      <alignment horizontal="center" vertical="center" wrapText="1"/>
    </xf>
    <xf numFmtId="10" fontId="34" fillId="17" borderId="9" xfId="8" applyNumberFormat="1" applyFont="1" applyFill="1" applyBorder="1" applyAlignment="1">
      <alignment horizontal="center" vertical="center" wrapText="1"/>
    </xf>
    <xf numFmtId="10" fontId="34" fillId="17" borderId="1" xfId="8" applyNumberFormat="1" applyFont="1" applyFill="1" applyBorder="1" applyAlignment="1">
      <alignment horizontal="center" vertical="center" wrapText="1"/>
    </xf>
    <xf numFmtId="0" fontId="32" fillId="12" borderId="8" xfId="2" applyFont="1" applyFill="1" applyBorder="1" applyAlignment="1">
      <alignment vertical="center" wrapText="1"/>
    </xf>
    <xf numFmtId="3" fontId="25" fillId="12" borderId="8" xfId="2" applyNumberFormat="1" applyFont="1" applyFill="1" applyBorder="1" applyAlignment="1">
      <alignment vertical="center" wrapText="1"/>
    </xf>
    <xf numFmtId="0" fontId="34" fillId="12" borderId="36" xfId="2" applyFont="1" applyFill="1" applyBorder="1" applyAlignment="1">
      <alignment vertical="center" wrapText="1"/>
    </xf>
    <xf numFmtId="0" fontId="32" fillId="12" borderId="17" xfId="2" applyFont="1" applyFill="1" applyBorder="1" applyAlignment="1">
      <alignment vertical="center" wrapText="1"/>
    </xf>
    <xf numFmtId="0" fontId="32" fillId="12" borderId="0" xfId="2" applyFont="1" applyFill="1" applyAlignment="1">
      <alignment vertical="center" wrapText="1"/>
    </xf>
    <xf numFmtId="0" fontId="3" fillId="12" borderId="17" xfId="2" applyFont="1" applyFill="1" applyBorder="1" applyAlignment="1" applyProtection="1">
      <alignment vertical="center" wrapText="1"/>
      <protection locked="0"/>
    </xf>
    <xf numFmtId="0" fontId="30" fillId="12" borderId="26" xfId="2" applyFont="1" applyFill="1" applyBorder="1" applyAlignment="1" applyProtection="1">
      <alignment vertical="center" wrapText="1"/>
      <protection locked="0"/>
    </xf>
    <xf numFmtId="0" fontId="3" fillId="12" borderId="29" xfId="2" applyFont="1" applyFill="1" applyBorder="1" applyAlignment="1" applyProtection="1">
      <alignment vertical="center" wrapText="1"/>
      <protection locked="0"/>
    </xf>
    <xf numFmtId="0" fontId="32" fillId="12" borderId="38" xfId="2" applyFont="1" applyFill="1" applyBorder="1" applyAlignment="1">
      <alignment horizontal="right" vertical="center" wrapText="1"/>
    </xf>
    <xf numFmtId="4" fontId="63" fillId="17" borderId="1" xfId="7" applyNumberFormat="1" applyFont="1" applyFill="1" applyBorder="1" applyAlignment="1" applyProtection="1">
      <alignment horizontal="center" vertical="center" wrapText="1"/>
    </xf>
    <xf numFmtId="3" fontId="32" fillId="12" borderId="38" xfId="2" applyNumberFormat="1" applyFont="1" applyFill="1" applyBorder="1" applyAlignment="1">
      <alignment horizontal="right" vertical="center" wrapText="1"/>
    </xf>
    <xf numFmtId="10" fontId="34" fillId="17" borderId="35" xfId="2" applyNumberFormat="1" applyFont="1" applyFill="1" applyBorder="1" applyAlignment="1">
      <alignment horizontal="center" vertical="center" wrapText="1"/>
    </xf>
    <xf numFmtId="10" fontId="34" fillId="17" borderId="1" xfId="2" applyNumberFormat="1" applyFont="1" applyFill="1" applyBorder="1" applyAlignment="1">
      <alignment horizontal="center" vertical="center" wrapText="1"/>
    </xf>
    <xf numFmtId="10" fontId="34" fillId="17" borderId="31" xfId="8" applyNumberFormat="1" applyFont="1" applyFill="1" applyBorder="1" applyAlignment="1">
      <alignment horizontal="center" vertical="center" wrapText="1"/>
    </xf>
    <xf numFmtId="0" fontId="32" fillId="12" borderId="41" xfId="2" applyFont="1" applyFill="1" applyBorder="1" applyAlignment="1">
      <alignment vertical="center" wrapText="1"/>
    </xf>
    <xf numFmtId="3" fontId="32" fillId="12" borderId="41" xfId="2" applyNumberFormat="1" applyFont="1" applyFill="1" applyBorder="1" applyAlignment="1">
      <alignment vertical="center" wrapText="1"/>
    </xf>
    <xf numFmtId="10" fontId="34" fillId="17" borderId="42" xfId="8" applyNumberFormat="1" applyFont="1" applyFill="1" applyBorder="1" applyAlignment="1">
      <alignment horizontal="center" vertical="center" wrapText="1"/>
    </xf>
    <xf numFmtId="10" fontId="34" fillId="17" borderId="43" xfId="8" applyNumberFormat="1" applyFont="1" applyFill="1" applyBorder="1" applyAlignment="1">
      <alignment horizontal="center" vertical="center" wrapText="1"/>
    </xf>
    <xf numFmtId="10" fontId="34" fillId="17" borderId="56" xfId="8" applyNumberFormat="1" applyFont="1" applyFill="1" applyBorder="1" applyAlignment="1">
      <alignment horizontal="center" vertical="center" wrapText="1"/>
    </xf>
    <xf numFmtId="0" fontId="32" fillId="12" borderId="29" xfId="2" applyFont="1" applyFill="1" applyBorder="1" applyAlignment="1">
      <alignment vertical="center" wrapText="1"/>
    </xf>
    <xf numFmtId="0" fontId="62" fillId="4" borderId="0" xfId="7" applyFont="1" applyFill="1" applyBorder="1" applyAlignment="1" applyProtection="1">
      <alignment horizontal="center" vertical="center" wrapText="1"/>
    </xf>
    <xf numFmtId="0" fontId="3" fillId="4" borderId="17" xfId="2" applyFont="1" applyFill="1" applyBorder="1" applyAlignment="1" applyProtection="1">
      <alignment vertical="center" wrapText="1"/>
      <protection locked="0"/>
    </xf>
    <xf numFmtId="0" fontId="6" fillId="4" borderId="0" xfId="0" applyFont="1" applyFill="1" applyAlignment="1">
      <alignment horizontal="justify" vertical="center" wrapText="1"/>
    </xf>
    <xf numFmtId="0" fontId="12" fillId="4" borderId="0" xfId="0" applyFont="1" applyFill="1" applyAlignment="1" applyProtection="1">
      <alignment horizontal="center" vertical="center" wrapText="1"/>
      <protection hidden="1"/>
    </xf>
    <xf numFmtId="0" fontId="44" fillId="4" borderId="0" xfId="0" applyFont="1" applyFill="1" applyAlignment="1" applyProtection="1">
      <alignment horizontal="center" vertical="center" wrapText="1"/>
      <protection hidden="1"/>
    </xf>
    <xf numFmtId="10" fontId="5" fillId="4" borderId="0" xfId="1" applyNumberFormat="1" applyFont="1" applyFill="1" applyBorder="1" applyAlignment="1" applyProtection="1">
      <alignment horizontal="center" vertical="center" wrapText="1"/>
      <protection hidden="1"/>
    </xf>
    <xf numFmtId="0" fontId="21" fillId="4" borderId="0" xfId="0" applyFont="1" applyFill="1" applyAlignment="1" applyProtection="1">
      <alignment horizontal="center" vertical="center" wrapText="1"/>
      <protection hidden="1"/>
    </xf>
    <xf numFmtId="3" fontId="21" fillId="4" borderId="0" xfId="0" applyNumberFormat="1" applyFont="1" applyFill="1" applyAlignment="1" applyProtection="1">
      <alignment horizontal="center" vertical="center" wrapText="1"/>
      <protection hidden="1"/>
    </xf>
    <xf numFmtId="3" fontId="21" fillId="4" borderId="17" xfId="0" applyNumberFormat="1" applyFont="1" applyFill="1" applyBorder="1" applyAlignment="1" applyProtection="1">
      <alignment vertical="center" wrapText="1"/>
      <protection hidden="1"/>
    </xf>
    <xf numFmtId="2" fontId="9" fillId="2" borderId="2" xfId="4" applyNumberFormat="1" applyFont="1" applyFill="1" applyBorder="1" applyAlignment="1" applyProtection="1">
      <alignment horizontal="justify" vertical="center" wrapText="1"/>
      <protection hidden="1"/>
    </xf>
    <xf numFmtId="0" fontId="66" fillId="0" borderId="2" xfId="6" applyFont="1" applyFill="1" applyBorder="1" applyAlignment="1" applyProtection="1">
      <alignment horizontal="justify" vertical="center" wrapText="1"/>
      <protection hidden="1"/>
    </xf>
    <xf numFmtId="0" fontId="21" fillId="0" borderId="0" xfId="0" applyFont="1" applyAlignment="1" applyProtection="1">
      <alignment horizontal="justify" vertical="center" wrapText="1"/>
      <protection hidden="1"/>
    </xf>
    <xf numFmtId="2" fontId="19" fillId="3" borderId="1" xfId="4" applyNumberFormat="1" applyFont="1" applyFill="1" applyBorder="1" applyAlignment="1" applyProtection="1">
      <alignment horizontal="center" vertical="center" wrapText="1"/>
      <protection hidden="1"/>
    </xf>
    <xf numFmtId="2" fontId="21" fillId="4" borderId="1" xfId="4" applyNumberFormat="1" applyFont="1" applyFill="1" applyBorder="1" applyAlignment="1" applyProtection="1">
      <alignment horizontal="justify" vertical="center" wrapText="1"/>
      <protection hidden="1"/>
    </xf>
    <xf numFmtId="0" fontId="19" fillId="0" borderId="0" xfId="0" applyFont="1" applyAlignment="1">
      <alignment horizontal="center" vertical="center" wrapText="1"/>
    </xf>
    <xf numFmtId="0" fontId="6" fillId="6" borderId="1" xfId="0" applyFont="1" applyFill="1" applyBorder="1" applyAlignment="1">
      <alignment horizontal="justify" vertical="center" wrapText="1"/>
    </xf>
    <xf numFmtId="0" fontId="12" fillId="6" borderId="1"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44" fillId="5" borderId="1" xfId="0" applyFont="1" applyFill="1" applyBorder="1" applyAlignment="1" applyProtection="1">
      <alignment horizontal="center" vertical="center" wrapText="1"/>
      <protection hidden="1"/>
    </xf>
    <xf numFmtId="10" fontId="5" fillId="5" borderId="1" xfId="1" applyNumberFormat="1" applyFont="1" applyFill="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3" fontId="21" fillId="0" borderId="1" xfId="0" applyNumberFormat="1" applyFont="1" applyBorder="1" applyAlignment="1" applyProtection="1">
      <alignment horizontal="center" vertical="center" wrapText="1"/>
      <protection hidden="1"/>
    </xf>
    <xf numFmtId="3" fontId="21" fillId="0" borderId="1" xfId="0" applyNumberFormat="1" applyFont="1" applyBorder="1" applyAlignment="1" applyProtection="1">
      <alignment vertical="center" wrapText="1"/>
      <protection hidden="1"/>
    </xf>
    <xf numFmtId="9" fontId="73" fillId="22" borderId="45" xfId="8" applyFont="1" applyFill="1" applyBorder="1" applyAlignment="1">
      <alignment horizontal="center" vertical="center" wrapText="1"/>
    </xf>
    <xf numFmtId="9" fontId="73" fillId="4" borderId="0" xfId="8" applyFont="1" applyFill="1" applyBorder="1" applyAlignment="1">
      <alignment horizontal="center" vertical="center" wrapText="1"/>
    </xf>
    <xf numFmtId="0" fontId="72" fillId="21" borderId="57" xfId="2" applyFont="1" applyFill="1" applyBorder="1" applyAlignment="1">
      <alignment horizontal="center" vertical="center" wrapText="1"/>
    </xf>
    <xf numFmtId="0" fontId="72" fillId="21" borderId="57" xfId="2" applyFont="1" applyFill="1" applyBorder="1" applyAlignment="1">
      <alignment vertical="center" wrapText="1"/>
    </xf>
    <xf numFmtId="0" fontId="72" fillId="0" borderId="57" xfId="2" applyFont="1" applyBorder="1" applyAlignment="1">
      <alignment horizontal="center" vertical="center" wrapText="1"/>
    </xf>
    <xf numFmtId="0" fontId="72" fillId="4" borderId="52" xfId="2" applyFont="1" applyFill="1" applyBorder="1" applyAlignment="1">
      <alignment horizontal="center" vertical="center" wrapText="1"/>
    </xf>
    <xf numFmtId="0" fontId="72" fillId="4" borderId="41" xfId="2" applyFont="1" applyFill="1" applyBorder="1" applyAlignment="1">
      <alignment vertical="center" wrapText="1"/>
    </xf>
    <xf numFmtId="9" fontId="73" fillId="4" borderId="41" xfId="8" applyFont="1" applyFill="1" applyBorder="1" applyAlignment="1">
      <alignment horizontal="center" vertical="center" wrapText="1"/>
    </xf>
    <xf numFmtId="0" fontId="3" fillId="12" borderId="53" xfId="2" applyFont="1" applyFill="1" applyBorder="1" applyAlignment="1" applyProtection="1">
      <alignment vertical="center" wrapText="1"/>
      <protection locked="0"/>
    </xf>
    <xf numFmtId="0" fontId="72" fillId="4" borderId="0" xfId="2" applyFont="1" applyFill="1" applyAlignment="1">
      <alignment vertical="center" wrapText="1"/>
    </xf>
    <xf numFmtId="0" fontId="74" fillId="12" borderId="0" xfId="2" applyFont="1" applyFill="1" applyAlignment="1" applyProtection="1">
      <alignment vertical="center" wrapText="1"/>
      <protection locked="0"/>
    </xf>
    <xf numFmtId="0" fontId="20" fillId="23" borderId="0" xfId="0" applyFont="1" applyFill="1" applyAlignment="1">
      <alignment wrapText="1"/>
    </xf>
    <xf numFmtId="0" fontId="3" fillId="0" borderId="0" xfId="0" applyFont="1" applyAlignment="1">
      <alignment horizontal="justify"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xf>
    <xf numFmtId="0" fontId="3" fillId="0" borderId="2" xfId="0" applyFont="1" applyBorder="1" applyAlignment="1">
      <alignment horizontal="center"/>
    </xf>
    <xf numFmtId="0" fontId="2" fillId="0" borderId="0" xfId="0"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0" fontId="24" fillId="0" borderId="0" xfId="0" applyFont="1" applyAlignment="1" applyProtection="1">
      <alignment horizontal="left" vertical="center"/>
      <protection hidden="1"/>
    </xf>
    <xf numFmtId="0" fontId="9" fillId="3" borderId="1" xfId="0" applyFont="1" applyFill="1" applyBorder="1" applyAlignment="1" applyProtection="1">
      <alignment horizontal="center"/>
      <protection hidden="1"/>
    </xf>
    <xf numFmtId="0" fontId="20" fillId="0" borderId="4" xfId="0" applyFont="1" applyBorder="1" applyAlignment="1" applyProtection="1">
      <alignment horizontal="left" vertical="center"/>
      <protection hidden="1"/>
    </xf>
    <xf numFmtId="0" fontId="20" fillId="0" borderId="2" xfId="0" applyFont="1" applyBorder="1" applyAlignment="1" applyProtection="1">
      <alignment horizontal="left" vertical="center"/>
      <protection hidden="1"/>
    </xf>
    <xf numFmtId="0" fontId="3" fillId="0" borderId="31" xfId="0" applyFont="1" applyBorder="1" applyAlignment="1" applyProtection="1">
      <alignment horizontal="center"/>
      <protection hidden="1"/>
    </xf>
    <xf numFmtId="0" fontId="3" fillId="0" borderId="54" xfId="0" applyFont="1" applyBorder="1" applyAlignment="1" applyProtection="1">
      <alignment horizontal="center"/>
      <protection hidden="1"/>
    </xf>
    <xf numFmtId="0" fontId="3" fillId="0" borderId="55"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3" fillId="0" borderId="8" xfId="0" applyFont="1" applyBorder="1" applyAlignment="1" applyProtection="1">
      <alignment horizontal="center"/>
      <protection hidden="1"/>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44" xfId="0" applyFont="1" applyBorder="1" applyAlignment="1">
      <alignment horizontal="center" vertical="center"/>
    </xf>
    <xf numFmtId="0" fontId="21" fillId="0" borderId="1" xfId="0" applyFont="1" applyBorder="1" applyAlignment="1" applyProtection="1">
      <alignment horizontal="justify" vertical="center" wrapText="1"/>
      <protection hidden="1"/>
    </xf>
    <xf numFmtId="0" fontId="20" fillId="0" borderId="1" xfId="0" applyFont="1" applyBorder="1" applyAlignment="1">
      <alignment horizontal="center" vertical="center"/>
    </xf>
    <xf numFmtId="0" fontId="21" fillId="0" borderId="1" xfId="0" applyFont="1" applyBorder="1" applyAlignment="1" applyProtection="1">
      <alignment horizontal="justify" vertical="center" wrapText="1"/>
      <protection locked="0" hidden="1"/>
    </xf>
    <xf numFmtId="0" fontId="21" fillId="0" borderId="1" xfId="0" applyFont="1" applyBorder="1" applyAlignment="1">
      <alignment horizontal="justify" vertical="center"/>
    </xf>
    <xf numFmtId="0" fontId="21" fillId="4" borderId="1" xfId="0" applyFont="1" applyFill="1" applyBorder="1" applyAlignment="1" applyProtection="1">
      <alignment horizontal="justify" vertical="center" wrapText="1"/>
      <protection hidden="1"/>
    </xf>
    <xf numFmtId="0" fontId="5" fillId="0" borderId="1" xfId="0" applyFont="1" applyBorder="1" applyAlignment="1">
      <alignment horizontal="center" vertical="center"/>
    </xf>
    <xf numFmtId="0" fontId="9" fillId="0" borderId="1" xfId="0" applyFont="1" applyBorder="1" applyAlignment="1" applyProtection="1">
      <alignment horizontal="justify" vertical="center"/>
      <protection locked="0" hidden="1"/>
    </xf>
    <xf numFmtId="0" fontId="9" fillId="2" borderId="1" xfId="0" applyFont="1" applyFill="1" applyBorder="1" applyAlignment="1" applyProtection="1">
      <alignment horizontal="center" vertical="center"/>
      <protection hidden="1"/>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6" fillId="2" borderId="9" xfId="0" applyFont="1" applyFill="1" applyBorder="1" applyAlignment="1">
      <alignment horizontal="justify" vertical="center"/>
    </xf>
    <xf numFmtId="0" fontId="6" fillId="2" borderId="11" xfId="0" applyFont="1" applyFill="1" applyBorder="1" applyAlignment="1">
      <alignment horizontal="justify" vertical="center"/>
    </xf>
    <xf numFmtId="0" fontId="6" fillId="0" borderId="2" xfId="0" applyFont="1" applyBorder="1" applyAlignment="1">
      <alignment horizontal="center" vertical="center"/>
    </xf>
    <xf numFmtId="0" fontId="14" fillId="0" borderId="1" xfId="0" applyFont="1" applyBorder="1" applyAlignment="1" applyProtection="1">
      <alignment horizontal="justify" vertical="center" wrapText="1"/>
      <protection hidden="1"/>
    </xf>
    <xf numFmtId="0" fontId="5" fillId="0" borderId="1" xfId="0" applyFont="1" applyBorder="1" applyAlignment="1">
      <alignment horizontal="justify" vertical="center"/>
    </xf>
    <xf numFmtId="0" fontId="6" fillId="0" borderId="5"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9" borderId="1" xfId="0" applyFont="1" applyFill="1" applyBorder="1" applyAlignment="1">
      <alignment horizontal="center" vertical="center" wrapText="1"/>
    </xf>
    <xf numFmtId="0" fontId="6" fillId="9" borderId="1"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0" fillId="0" borderId="1" xfId="0" applyBorder="1" applyAlignment="1" applyProtection="1">
      <alignment horizontal="center"/>
      <protection hidden="1"/>
    </xf>
    <xf numFmtId="0" fontId="20" fillId="0" borderId="31" xfId="0" applyFont="1" applyBorder="1" applyAlignment="1">
      <alignment horizontal="justify" vertical="center" wrapText="1"/>
    </xf>
    <xf numFmtId="0" fontId="20" fillId="0" borderId="54" xfId="0" applyFont="1" applyBorder="1" applyAlignment="1">
      <alignment horizontal="justify" vertical="center" wrapText="1"/>
    </xf>
    <xf numFmtId="0" fontId="20" fillId="0" borderId="55"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0" xfId="0" applyFont="1" applyAlignment="1">
      <alignment horizontal="justify" vertical="center"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3" xfId="0" applyFont="1" applyBorder="1" applyAlignment="1">
      <alignment horizontal="justify" vertical="center" wrapText="1"/>
    </xf>
    <xf numFmtId="0" fontId="20" fillId="0" borderId="8" xfId="0" applyFont="1" applyBorder="1" applyAlignment="1">
      <alignment horizontal="justify" vertical="center" wrapText="1"/>
    </xf>
    <xf numFmtId="0" fontId="7" fillId="0" borderId="1" xfId="0" applyFont="1" applyBorder="1" applyAlignment="1" applyProtection="1">
      <alignment horizontal="center" vertical="center"/>
      <protection locked="0"/>
    </xf>
    <xf numFmtId="0" fontId="22" fillId="0" borderId="1" xfId="0" applyFont="1" applyBorder="1" applyAlignment="1" applyProtection="1">
      <alignment horizontal="center"/>
      <protection locked="0"/>
    </xf>
    <xf numFmtId="0" fontId="6" fillId="0" borderId="1" xfId="0" applyFont="1" applyBorder="1" applyAlignment="1" applyProtection="1">
      <alignment horizontal="center" vertical="center"/>
      <protection hidden="1"/>
    </xf>
    <xf numFmtId="9" fontId="6" fillId="0" borderId="1" xfId="0" applyNumberFormat="1" applyFont="1" applyBorder="1" applyAlignment="1" applyProtection="1">
      <alignment horizontal="center" vertical="center"/>
      <protection hidden="1"/>
    </xf>
    <xf numFmtId="0" fontId="9" fillId="4" borderId="1" xfId="0" applyFont="1" applyFill="1" applyBorder="1" applyAlignment="1" applyProtection="1">
      <alignment horizontal="justify" vertical="center"/>
      <protection hidden="1"/>
    </xf>
    <xf numFmtId="0" fontId="6" fillId="0" borderId="2" xfId="0" applyFont="1" applyBorder="1" applyAlignment="1" applyProtection="1">
      <alignment horizontal="center" vertical="center" wrapText="1"/>
      <protection hidden="1"/>
    </xf>
    <xf numFmtId="164" fontId="4" fillId="0" borderId="1" xfId="0" applyNumberFormat="1" applyFont="1" applyBorder="1" applyAlignment="1">
      <alignment horizontal="justify" vertical="center"/>
    </xf>
    <xf numFmtId="164" fontId="4" fillId="4" borderId="1" xfId="0" applyNumberFormat="1" applyFont="1" applyFill="1" applyBorder="1" applyAlignment="1">
      <alignment horizontal="justify"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 xfId="0" applyFont="1" applyBorder="1" applyAlignment="1">
      <alignment horizontal="left" vertical="center" wrapText="1"/>
    </xf>
    <xf numFmtId="0" fontId="20" fillId="0" borderId="31" xfId="0" applyFont="1" applyBorder="1" applyAlignment="1">
      <alignment horizontal="left" vertical="center" wrapText="1"/>
    </xf>
    <xf numFmtId="0" fontId="20" fillId="0" borderId="54" xfId="0" applyFont="1" applyBorder="1" applyAlignment="1">
      <alignment horizontal="left" vertical="center" wrapText="1"/>
    </xf>
    <xf numFmtId="0" fontId="20" fillId="0" borderId="55" xfId="0" applyFont="1" applyBorder="1" applyAlignment="1">
      <alignment horizontal="left" vertical="center" wrapText="1"/>
    </xf>
    <xf numFmtId="0" fontId="20" fillId="0" borderId="7" xfId="0" applyFont="1" applyBorder="1" applyAlignment="1">
      <alignment horizontal="left" vertical="center" wrapText="1"/>
    </xf>
    <xf numFmtId="0" fontId="20" fillId="0" borderId="3" xfId="0" applyFont="1" applyBorder="1" applyAlignment="1">
      <alignment horizontal="left" vertical="center" wrapText="1"/>
    </xf>
    <xf numFmtId="0" fontId="20" fillId="0" borderId="8" xfId="0" applyFont="1" applyBorder="1" applyAlignment="1">
      <alignment horizontal="left" vertical="center" wrapText="1"/>
    </xf>
    <xf numFmtId="0" fontId="20" fillId="0" borderId="31"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47" fillId="0" borderId="9" xfId="0" applyFont="1" applyBorder="1" applyAlignment="1" applyProtection="1">
      <alignment horizontal="justify" vertical="center" wrapText="1"/>
      <protection hidden="1"/>
    </xf>
    <xf numFmtId="0" fontId="47" fillId="0" borderId="11" xfId="0" applyFont="1" applyBorder="1" applyAlignment="1" applyProtection="1">
      <alignment horizontal="justify" vertical="center" wrapText="1"/>
      <protection hidden="1"/>
    </xf>
    <xf numFmtId="0" fontId="30" fillId="4" borderId="1" xfId="7" applyFont="1" applyFill="1" applyBorder="1" applyAlignment="1" applyProtection="1">
      <alignment horizontal="justify" vertical="center" wrapText="1"/>
    </xf>
    <xf numFmtId="0" fontId="19" fillId="0" borderId="1" xfId="0" applyFont="1" applyBorder="1" applyAlignment="1">
      <alignment horizontal="center" vertical="center" wrapText="1"/>
    </xf>
    <xf numFmtId="0" fontId="37" fillId="19" borderId="9" xfId="0" applyFont="1" applyFill="1" applyBorder="1" applyAlignment="1" applyProtection="1">
      <alignment horizontal="justify" vertical="center" wrapText="1"/>
      <protection hidden="1"/>
    </xf>
    <xf numFmtId="0" fontId="37" fillId="19" borderId="10" xfId="0" applyFont="1" applyFill="1" applyBorder="1" applyAlignment="1" applyProtection="1">
      <alignment horizontal="justify" vertical="center" wrapText="1"/>
      <protection hidden="1"/>
    </xf>
    <xf numFmtId="0" fontId="37" fillId="19" borderId="11" xfId="0" applyFont="1" applyFill="1" applyBorder="1" applyAlignment="1" applyProtection="1">
      <alignment horizontal="justify" vertical="center" wrapText="1"/>
      <protection hidden="1"/>
    </xf>
    <xf numFmtId="0" fontId="62" fillId="17" borderId="39" xfId="7" applyFont="1" applyFill="1" applyBorder="1" applyAlignment="1" applyProtection="1">
      <alignment horizontal="center" vertical="center" wrapText="1"/>
    </xf>
    <xf numFmtId="0" fontId="62" fillId="17" borderId="40" xfId="7" applyFont="1" applyFill="1" applyBorder="1" applyAlignment="1" applyProtection="1">
      <alignment horizontal="center" vertical="center" wrapText="1"/>
    </xf>
    <xf numFmtId="0" fontId="37" fillId="18" borderId="9" xfId="7" applyFont="1" applyFill="1" applyBorder="1" applyAlignment="1" applyProtection="1">
      <alignment horizontal="justify" vertical="center" wrapText="1"/>
    </xf>
    <xf numFmtId="0" fontId="37" fillId="18" borderId="10" xfId="7" applyFont="1" applyFill="1" applyBorder="1" applyAlignment="1" applyProtection="1">
      <alignment horizontal="justify" vertical="center" wrapText="1"/>
    </xf>
    <xf numFmtId="0" fontId="37" fillId="18" borderId="11" xfId="7" applyFont="1" applyFill="1" applyBorder="1" applyAlignment="1" applyProtection="1">
      <alignment horizontal="justify" vertical="center" wrapText="1"/>
    </xf>
    <xf numFmtId="0" fontId="2" fillId="4" borderId="0" xfId="0" applyFont="1" applyFill="1" applyAlignment="1" applyProtection="1">
      <alignment horizontal="center" vertical="center" wrapText="1"/>
      <protection hidden="1"/>
    </xf>
    <xf numFmtId="0" fontId="2" fillId="4" borderId="17" xfId="0" applyFont="1" applyFill="1" applyBorder="1" applyAlignment="1" applyProtection="1">
      <alignment horizontal="center" vertical="center" wrapText="1"/>
      <protection hidden="1"/>
    </xf>
    <xf numFmtId="0" fontId="37" fillId="18" borderId="9" xfId="7" applyFont="1" applyFill="1" applyBorder="1" applyAlignment="1" applyProtection="1">
      <alignment horizontal="center" vertical="center" wrapText="1"/>
    </xf>
    <xf numFmtId="0" fontId="37" fillId="18" borderId="10" xfId="7"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protection hidden="1"/>
    </xf>
    <xf numFmtId="0" fontId="54" fillId="0" borderId="54" xfId="0" applyFont="1" applyBorder="1" applyAlignment="1" applyProtection="1">
      <alignment horizontal="left" wrapText="1"/>
      <protection locked="0"/>
    </xf>
    <xf numFmtId="0" fontId="26" fillId="13" borderId="13" xfId="2" applyFont="1" applyFill="1" applyBorder="1" applyAlignment="1">
      <alignment horizontal="center" vertical="center" wrapText="1"/>
    </xf>
    <xf numFmtId="0" fontId="26" fillId="13" borderId="14" xfId="2" applyFont="1" applyFill="1" applyBorder="1" applyAlignment="1">
      <alignment horizontal="center" vertical="center" wrapText="1"/>
    </xf>
    <xf numFmtId="0" fontId="26" fillId="13" borderId="50" xfId="2" applyFont="1" applyFill="1" applyBorder="1" applyAlignment="1">
      <alignment horizontal="center" vertical="center" wrapText="1"/>
    </xf>
    <xf numFmtId="0" fontId="26" fillId="13" borderId="15" xfId="2" applyFont="1" applyFill="1" applyBorder="1" applyAlignment="1">
      <alignment horizontal="center" vertical="center" wrapText="1"/>
    </xf>
    <xf numFmtId="0" fontId="26" fillId="13" borderId="9" xfId="2" applyFont="1" applyFill="1" applyBorder="1" applyAlignment="1">
      <alignment horizontal="center" vertical="center" wrapText="1"/>
    </xf>
    <xf numFmtId="0" fontId="26" fillId="13" borderId="10" xfId="2" applyFont="1" applyFill="1" applyBorder="1" applyAlignment="1">
      <alignment horizontal="center" vertical="center" wrapText="1"/>
    </xf>
    <xf numFmtId="0" fontId="26" fillId="13" borderId="11" xfId="2" applyFont="1" applyFill="1" applyBorder="1" applyAlignment="1">
      <alignment horizontal="center" vertical="center" wrapText="1"/>
    </xf>
    <xf numFmtId="0" fontId="28" fillId="14" borderId="16" xfId="7" applyFont="1" applyFill="1" applyBorder="1" applyAlignment="1" applyProtection="1">
      <alignment horizontal="center" vertical="center" wrapText="1"/>
    </xf>
    <xf numFmtId="0" fontId="28" fillId="14" borderId="0" xfId="7" applyFont="1" applyFill="1" applyAlignment="1" applyProtection="1">
      <alignment horizontal="center" vertical="center" wrapText="1"/>
    </xf>
    <xf numFmtId="0" fontId="28" fillId="14" borderId="17" xfId="7" applyFont="1" applyFill="1" applyBorder="1" applyAlignment="1" applyProtection="1">
      <alignment horizontal="center" vertical="center" wrapText="1"/>
    </xf>
    <xf numFmtId="0" fontId="2" fillId="14" borderId="18" xfId="2" applyFont="1" applyFill="1" applyBorder="1" applyAlignment="1">
      <alignment horizontal="right" vertical="center" wrapText="1"/>
    </xf>
    <xf numFmtId="0" fontId="2" fillId="14" borderId="19" xfId="2" applyFont="1" applyFill="1" applyBorder="1" applyAlignment="1">
      <alignment horizontal="right" vertical="center" wrapText="1"/>
    </xf>
    <xf numFmtId="0" fontId="2" fillId="14" borderId="0" xfId="2" applyFont="1" applyFill="1" applyAlignment="1">
      <alignment horizontal="right" vertical="center" wrapText="1"/>
    </xf>
    <xf numFmtId="0" fontId="5" fillId="14" borderId="20" xfId="2" applyFont="1" applyFill="1" applyBorder="1" applyAlignment="1">
      <alignment horizontal="center" vertical="center" wrapText="1"/>
    </xf>
    <xf numFmtId="0" fontId="5" fillId="14" borderId="21" xfId="2" applyFont="1" applyFill="1" applyBorder="1" applyAlignment="1">
      <alignment horizontal="center" vertical="center" wrapText="1"/>
    </xf>
    <xf numFmtId="0" fontId="5" fillId="14" borderId="22" xfId="2" applyFont="1" applyFill="1" applyBorder="1" applyAlignment="1">
      <alignment horizontal="center" vertical="center" wrapText="1"/>
    </xf>
    <xf numFmtId="0" fontId="3" fillId="0" borderId="1" xfId="0" applyFont="1" applyBorder="1" applyAlignment="1" applyProtection="1">
      <alignment horizontal="center" vertical="center" wrapText="1"/>
      <protection hidden="1"/>
    </xf>
    <xf numFmtId="0" fontId="2" fillId="0" borderId="9" xfId="0" applyFont="1" applyBorder="1" applyAlignment="1" applyProtection="1">
      <alignment vertical="center" wrapText="1"/>
      <protection locked="0" hidden="1"/>
    </xf>
    <xf numFmtId="0" fontId="2" fillId="0" borderId="11" xfId="0" applyFont="1" applyBorder="1" applyAlignment="1" applyProtection="1">
      <alignment vertical="center" wrapText="1"/>
      <protection locked="0" hidden="1"/>
    </xf>
    <xf numFmtId="0" fontId="24" fillId="0" borderId="1" xfId="0" applyFont="1" applyBorder="1" applyAlignment="1" applyProtection="1">
      <alignment vertical="center" wrapText="1"/>
      <protection locked="0" hidden="1"/>
    </xf>
    <xf numFmtId="0" fontId="23" fillId="0" borderId="1" xfId="0" applyFont="1" applyBorder="1" applyAlignment="1" applyProtection="1">
      <alignment horizontal="center" vertical="center" wrapText="1"/>
      <protection hidden="1"/>
    </xf>
    <xf numFmtId="0" fontId="62" fillId="17" borderId="37" xfId="7" applyFont="1" applyFill="1" applyBorder="1" applyAlignment="1" applyProtection="1">
      <alignment horizontal="center" vertical="center" wrapText="1"/>
    </xf>
    <xf numFmtId="0" fontId="62" fillId="17" borderId="33" xfId="7" applyFont="1" applyFill="1" applyBorder="1" applyAlignment="1" applyProtection="1">
      <alignment horizontal="center" vertical="center" wrapText="1"/>
    </xf>
    <xf numFmtId="0" fontId="51" fillId="12" borderId="1" xfId="2" applyFont="1" applyFill="1" applyBorder="1" applyAlignment="1">
      <alignment horizontal="justify" vertical="center" wrapText="1"/>
    </xf>
    <xf numFmtId="0" fontId="3" fillId="12" borderId="1" xfId="2" applyFont="1" applyFill="1" applyBorder="1" applyAlignment="1" applyProtection="1">
      <alignment horizontal="justify" vertical="center" wrapText="1"/>
      <protection locked="0"/>
    </xf>
    <xf numFmtId="0" fontId="61" fillId="0" borderId="1" xfId="0" applyFont="1" applyBorder="1" applyAlignment="1" applyProtection="1">
      <alignment horizontal="center" wrapText="1"/>
      <protection locked="0"/>
    </xf>
    <xf numFmtId="0" fontId="7" fillId="0" borderId="1" xfId="0" applyFont="1" applyBorder="1" applyAlignment="1" applyProtection="1">
      <alignment horizontal="center" vertical="center" wrapText="1"/>
      <protection locked="0"/>
    </xf>
    <xf numFmtId="0" fontId="5" fillId="14" borderId="23" xfId="2" applyFont="1" applyFill="1" applyBorder="1" applyAlignment="1">
      <alignment horizontal="center" vertical="center" wrapText="1"/>
    </xf>
    <xf numFmtId="0" fontId="5" fillId="14" borderId="24" xfId="2" applyFont="1" applyFill="1" applyBorder="1" applyAlignment="1">
      <alignment horizontal="center" vertical="center" wrapText="1"/>
    </xf>
    <xf numFmtId="0" fontId="5" fillId="0" borderId="13" xfId="0" applyFont="1" applyBorder="1" applyAlignment="1">
      <alignment horizontal="justify" vertical="center" wrapText="1"/>
    </xf>
    <xf numFmtId="0" fontId="51" fillId="0" borderId="14" xfId="0" applyFont="1" applyBorder="1" applyAlignment="1">
      <alignment horizontal="justify" vertical="center" wrapText="1"/>
    </xf>
    <xf numFmtId="0" fontId="51" fillId="0" borderId="15" xfId="0" applyFont="1" applyBorder="1" applyAlignment="1">
      <alignment horizontal="justify" vertical="center" wrapText="1"/>
    </xf>
    <xf numFmtId="0" fontId="51" fillId="0" borderId="49" xfId="0" applyFont="1" applyBorder="1" applyAlignment="1">
      <alignment horizontal="justify" vertical="center" wrapText="1"/>
    </xf>
    <xf numFmtId="0" fontId="51" fillId="0" borderId="50" xfId="0" applyFont="1" applyBorder="1" applyAlignment="1">
      <alignment horizontal="justify" vertical="center" wrapText="1"/>
    </xf>
    <xf numFmtId="0" fontId="51" fillId="0" borderId="51" xfId="0" applyFont="1" applyBorder="1" applyAlignment="1">
      <alignment horizontal="justify" vertical="center" wrapText="1"/>
    </xf>
    <xf numFmtId="0" fontId="53" fillId="0" borderId="0" xfId="0" applyFont="1" applyAlignment="1">
      <alignment horizontal="center" vertical="center" wrapText="1"/>
    </xf>
    <xf numFmtId="0" fontId="70" fillId="10" borderId="45" xfId="5" applyFont="1" applyBorder="1" applyAlignment="1">
      <alignment horizontal="center" vertical="center" wrapText="1"/>
    </xf>
    <xf numFmtId="0" fontId="70" fillId="10" borderId="57" xfId="5" applyFont="1" applyBorder="1" applyAlignment="1">
      <alignment horizontal="center" vertical="center" wrapText="1"/>
    </xf>
    <xf numFmtId="0" fontId="51" fillId="0" borderId="1" xfId="0" applyFont="1" applyBorder="1" applyAlignment="1">
      <alignment horizontal="justify" vertical="center" wrapText="1"/>
    </xf>
    <xf numFmtId="0" fontId="50" fillId="18" borderId="46" xfId="5" applyFont="1" applyFill="1" applyBorder="1" applyAlignment="1">
      <alignment horizontal="center" vertical="center" wrapText="1"/>
    </xf>
    <xf numFmtId="0" fontId="50" fillId="18" borderId="47" xfId="5" applyFont="1" applyFill="1" applyBorder="1" applyAlignment="1">
      <alignment horizontal="center" vertical="center" wrapText="1"/>
    </xf>
    <xf numFmtId="0" fontId="50" fillId="18" borderId="48" xfId="5" applyFont="1" applyFill="1" applyBorder="1" applyAlignment="1">
      <alignment horizontal="center" vertical="center" wrapText="1"/>
    </xf>
    <xf numFmtId="0" fontId="23" fillId="18" borderId="13" xfId="5" applyFont="1" applyFill="1" applyBorder="1" applyAlignment="1">
      <alignment horizontal="center" vertical="center" wrapText="1"/>
    </xf>
    <xf numFmtId="0" fontId="23" fillId="18" borderId="14" xfId="5" applyFont="1" applyFill="1" applyBorder="1" applyAlignment="1">
      <alignment horizontal="center" vertical="center" wrapText="1"/>
    </xf>
    <xf numFmtId="0" fontId="23" fillId="18" borderId="15" xfId="5" applyFont="1" applyFill="1" applyBorder="1" applyAlignment="1">
      <alignment horizontal="center" vertical="center" wrapText="1"/>
    </xf>
    <xf numFmtId="0" fontId="10" fillId="0" borderId="49" xfId="0" applyFont="1" applyBorder="1" applyAlignment="1">
      <alignment horizontal="justify" vertical="center" wrapText="1"/>
    </xf>
    <xf numFmtId="0" fontId="49" fillId="0" borderId="50" xfId="0" applyFont="1" applyBorder="1" applyAlignment="1">
      <alignment horizontal="justify" vertical="center" wrapText="1"/>
    </xf>
    <xf numFmtId="0" fontId="49" fillId="0" borderId="51" xfId="0" applyFont="1" applyBorder="1" applyAlignment="1">
      <alignment horizontal="justify" vertical="center" wrapText="1"/>
    </xf>
    <xf numFmtId="0" fontId="26" fillId="10" borderId="52" xfId="5" applyFont="1" applyBorder="1" applyAlignment="1">
      <alignment horizontal="center" vertical="center" wrapText="1"/>
    </xf>
    <xf numFmtId="0" fontId="26" fillId="10" borderId="53" xfId="5" applyFont="1" applyBorder="1" applyAlignment="1">
      <alignment horizontal="center" vertical="center" wrapText="1"/>
    </xf>
  </cellXfs>
  <cellStyles count="9">
    <cellStyle name="40% - Énfasis2" xfId="6" builtinId="35"/>
    <cellStyle name="Hipervínculo" xfId="7" builtinId="8"/>
    <cellStyle name="Millares" xfId="4" builtinId="3"/>
    <cellStyle name="Moneda 2" xfId="3"/>
    <cellStyle name="Normal" xfId="0" builtinId="0"/>
    <cellStyle name="Normal 5" xfId="2"/>
    <cellStyle name="Notas" xfId="5" builtinId="10"/>
    <cellStyle name="Porcentaje" xfId="1" builtinId="5"/>
    <cellStyle name="Porcentaje 2" xfId="8"/>
  </cellStyles>
  <dxfs count="35">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b val="0"/>
        <i val="0"/>
        <strike val="0"/>
        <color theme="0"/>
      </font>
      <fill>
        <patternFill>
          <bgColor theme="1"/>
        </patternFill>
      </fill>
    </dxf>
    <dxf>
      <fill>
        <patternFill>
          <bgColor rgb="FFFF0000"/>
        </patternFill>
      </fill>
    </dxf>
    <dxf>
      <fill>
        <patternFill>
          <bgColor rgb="FF66FF33"/>
        </patternFill>
      </fill>
    </dxf>
    <dxf>
      <fill>
        <patternFill>
          <bgColor rgb="FFFF0000"/>
        </patternFill>
      </fill>
    </dxf>
    <dxf>
      <fill>
        <patternFill>
          <bgColor rgb="FF00B05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466073</xdr:colOff>
      <xdr:row>0</xdr:row>
      <xdr:rowOff>47625</xdr:rowOff>
    </xdr:from>
    <xdr:to>
      <xdr:col>0</xdr:col>
      <xdr:colOff>1685924</xdr:colOff>
      <xdr:row>1</xdr:row>
      <xdr:rowOff>371475</xdr:rowOff>
    </xdr:to>
    <xdr:pic>
      <xdr:nvPicPr>
        <xdr:cNvPr id="2" name="image2.jpg" descr="logo nuevo contraloria">
          <a:extLst>
            <a:ext uri="{FF2B5EF4-FFF2-40B4-BE49-F238E27FC236}">
              <a16:creationId xmlns:a16="http://schemas.microsoft.com/office/drawing/2014/main" xmlns="" id="{FE9D2C97-BC35-44AA-9295-5BCBE821A7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073" y="47625"/>
          <a:ext cx="1219851"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228599</xdr:colOff>
      <xdr:row>0</xdr:row>
      <xdr:rowOff>38100</xdr:rowOff>
    </xdr:from>
    <xdr:ext cx="1123951" cy="657225"/>
    <xdr:pic>
      <xdr:nvPicPr>
        <xdr:cNvPr id="3" name="image2.jpg" descr="logo nuevo contraloria">
          <a:extLst>
            <a:ext uri="{FF2B5EF4-FFF2-40B4-BE49-F238E27FC236}">
              <a16:creationId xmlns:a16="http://schemas.microsoft.com/office/drawing/2014/main" xmlns="" id="{D0CB1A3E-32BB-48B3-AD05-A50137BB2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199" y="38100"/>
          <a:ext cx="1123951"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561975</xdr:colOff>
      <xdr:row>0</xdr:row>
      <xdr:rowOff>38100</xdr:rowOff>
    </xdr:from>
    <xdr:to>
      <xdr:col>0</xdr:col>
      <xdr:colOff>1796161</xdr:colOff>
      <xdr:row>1</xdr:row>
      <xdr:rowOff>419100</xdr:rowOff>
    </xdr:to>
    <xdr:pic>
      <xdr:nvPicPr>
        <xdr:cNvPr id="2" name="image2.jpg" descr="logo nuevo contraloria">
          <a:extLst>
            <a:ext uri="{FF2B5EF4-FFF2-40B4-BE49-F238E27FC236}">
              <a16:creationId xmlns:a16="http://schemas.microsoft.com/office/drawing/2014/main" xmlns="" id="{12FCCB7A-C31F-4EEC-A1C7-827899957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38100"/>
          <a:ext cx="1234186"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GAT%202022\PVCGF-17-13.%20MATRIZ%20DE%20CALIFICACI&#211;N%20DE%20LA%20GESTI&#211;N%20FISCAL%20GAT%20EF.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ENECIMIENTO"/>
      <sheetName val="PLAN MEJORAMIENTO EVALUACION"/>
      <sheetName val="PLAN MEJORAMIENTO RESULTADO"/>
      <sheetName val="PVCGF-17-04 MATER. EST. FINAN"/>
      <sheetName val="PVCGF-17-04 MATER. PRESUPUESTO"/>
      <sheetName val="PVCGF-17-04 MATERIALIDAD PPP  "/>
      <sheetName val="PVCGF-17-04 MATERIALIDAD GASTO"/>
      <sheetName val="PVCGF-17-07 HALLAZGO OPINION EF"/>
      <sheetName val="PVCGF-17-07 HALL OPINION PRESUP"/>
      <sheetName val="PVCGF-17-09 H CONCEPTO DESEMPEÑ"/>
      <sheetName val="PVCGF-17-11 CALIFICACION GASTO"/>
      <sheetName val="PVCGF-17-11 CALIFICACION PPP"/>
      <sheetName val="PLAN ESTRATÉGICO"/>
      <sheetName val="ANALISIS DE HALLAZGO PPP "/>
      <sheetName val="METAS AMBIENTALES"/>
      <sheetName val="muestra_inversión"/>
      <sheetName val="conexión"/>
      <sheetName val="tabla_entidades "/>
      <sheetName val="segplan_entidades"/>
      <sheetName val="tabla_local"/>
      <sheetName val="segplan_local"/>
      <sheetName val="segplan_población"/>
      <sheetName val="base_gasto_inversión"/>
      <sheetName val="tabla_gasto_inversión"/>
      <sheetName val="PACA"/>
      <sheetName val="SIAC"/>
    </sheetNames>
    <sheetDataSet>
      <sheetData sheetId="0"/>
      <sheetData sheetId="1"/>
      <sheetData sheetId="2"/>
      <sheetData sheetId="3"/>
      <sheetData sheetId="4">
        <row r="31">
          <cell r="F31" t="str">
            <v>1,7%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election activeCell="B3" sqref="B3"/>
    </sheetView>
  </sheetViews>
  <sheetFormatPr baseColWidth="10" defaultColWidth="11.42578125" defaultRowHeight="14.25" x14ac:dyDescent="0.2"/>
  <cols>
    <col min="1" max="1" width="33.140625" style="154" customWidth="1"/>
    <col min="2" max="2" width="26" style="154" customWidth="1"/>
    <col min="3" max="3" width="23.140625" style="154" customWidth="1"/>
    <col min="4" max="4" width="21.7109375" style="154" customWidth="1"/>
    <col min="5" max="5" width="12.42578125" style="154" customWidth="1"/>
    <col min="6" max="6" width="17.28515625" style="154" customWidth="1"/>
    <col min="7" max="7" width="21.42578125" style="154" customWidth="1"/>
    <col min="8" max="8" width="24.85546875" style="154" bestFit="1" customWidth="1"/>
    <col min="9" max="9" width="24.85546875" style="154" customWidth="1"/>
    <col min="10" max="10" width="21.28515625" style="154" customWidth="1"/>
    <col min="11" max="11" width="27.5703125" style="154" customWidth="1"/>
    <col min="12" max="12" width="35.7109375" style="154" customWidth="1"/>
    <col min="13" max="15" width="16.28515625" style="154" customWidth="1"/>
    <col min="16" max="16" width="17" style="154" customWidth="1"/>
    <col min="17" max="16384" width="11.42578125" style="154"/>
  </cols>
  <sheetData>
    <row r="1" spans="1:16" ht="42" customHeight="1" x14ac:dyDescent="0.2">
      <c r="A1" s="322"/>
      <c r="B1" s="325" t="s">
        <v>324</v>
      </c>
      <c r="C1" s="326"/>
      <c r="D1" s="326"/>
      <c r="E1" s="326"/>
      <c r="F1" s="326"/>
      <c r="G1" s="326"/>
      <c r="H1" s="326"/>
      <c r="I1" s="326"/>
      <c r="J1" s="326"/>
      <c r="K1" s="326"/>
      <c r="L1" s="326"/>
      <c r="M1" s="326"/>
      <c r="N1" s="326"/>
      <c r="O1" s="326"/>
      <c r="P1" s="193" t="s">
        <v>279</v>
      </c>
    </row>
    <row r="2" spans="1:16" ht="34.5" customHeight="1" x14ac:dyDescent="0.2">
      <c r="A2" s="323"/>
      <c r="B2" s="326"/>
      <c r="C2" s="326"/>
      <c r="D2" s="326"/>
      <c r="E2" s="326"/>
      <c r="F2" s="326"/>
      <c r="G2" s="326"/>
      <c r="H2" s="326"/>
      <c r="I2" s="326"/>
      <c r="J2" s="326"/>
      <c r="K2" s="326"/>
      <c r="L2" s="326"/>
      <c r="M2" s="326"/>
      <c r="N2" s="326"/>
      <c r="O2" s="326"/>
      <c r="P2" s="194" t="s">
        <v>0</v>
      </c>
    </row>
    <row r="4" spans="1:16" ht="18" x14ac:dyDescent="0.25">
      <c r="A4" s="172"/>
      <c r="B4" s="324"/>
      <c r="C4" s="324"/>
      <c r="D4" s="168"/>
      <c r="E4" s="169"/>
      <c r="F4" s="169"/>
      <c r="G4" s="173"/>
    </row>
    <row r="5" spans="1:16" ht="18" x14ac:dyDescent="0.2">
      <c r="B5" s="327" t="s">
        <v>280</v>
      </c>
      <c r="C5" s="327"/>
      <c r="D5" s="327"/>
      <c r="E5" s="327"/>
      <c r="F5" s="327"/>
      <c r="G5" s="327"/>
    </row>
    <row r="6" spans="1:16" ht="18" x14ac:dyDescent="0.2">
      <c r="A6" s="154" t="s">
        <v>281</v>
      </c>
      <c r="B6" s="174"/>
      <c r="C6" s="174"/>
    </row>
    <row r="7" spans="1:16" x14ac:dyDescent="0.2">
      <c r="A7" s="154" t="s">
        <v>248</v>
      </c>
      <c r="B7" s="175"/>
      <c r="C7" s="175"/>
      <c r="D7" s="176"/>
      <c r="E7" s="177" t="s">
        <v>249</v>
      </c>
      <c r="F7" s="178"/>
      <c r="G7" s="179"/>
      <c r="M7" s="180"/>
      <c r="N7" s="180"/>
      <c r="O7" s="180"/>
      <c r="P7" s="180"/>
    </row>
    <row r="8" spans="1:16" x14ac:dyDescent="0.2">
      <c r="A8" s="154" t="s">
        <v>250</v>
      </c>
      <c r="B8" s="175"/>
      <c r="C8" s="175"/>
      <c r="D8" s="176"/>
      <c r="E8" s="154" t="s">
        <v>282</v>
      </c>
      <c r="F8" s="178"/>
      <c r="G8" s="179"/>
    </row>
    <row r="9" spans="1:16" x14ac:dyDescent="0.2">
      <c r="A9" s="154" t="s">
        <v>283</v>
      </c>
      <c r="B9" s="181"/>
      <c r="C9" s="179"/>
      <c r="D9" s="176"/>
      <c r="E9" s="182" t="s">
        <v>284</v>
      </c>
      <c r="F9" s="183"/>
      <c r="G9" s="179"/>
    </row>
    <row r="10" spans="1:16" ht="15.75" x14ac:dyDescent="0.25">
      <c r="A10" s="184"/>
      <c r="D10" s="184"/>
      <c r="E10" s="184"/>
      <c r="F10" s="184"/>
      <c r="H10" s="154" t="s">
        <v>285</v>
      </c>
      <c r="I10" s="328" t="s">
        <v>286</v>
      </c>
      <c r="J10" s="328"/>
      <c r="K10" s="328"/>
      <c r="L10" s="328"/>
      <c r="M10" s="328"/>
      <c r="N10" s="328"/>
      <c r="O10" s="185"/>
    </row>
    <row r="11" spans="1:16" ht="120" x14ac:dyDescent="0.2">
      <c r="A11" s="186" t="s">
        <v>287</v>
      </c>
      <c r="B11" s="186" t="s">
        <v>288</v>
      </c>
      <c r="C11" s="186" t="s">
        <v>289</v>
      </c>
      <c r="D11" s="186" t="s">
        <v>290</v>
      </c>
      <c r="E11" s="186" t="s">
        <v>291</v>
      </c>
      <c r="F11" s="186" t="s">
        <v>292</v>
      </c>
      <c r="G11" s="186" t="s">
        <v>293</v>
      </c>
      <c r="H11" s="186" t="s">
        <v>294</v>
      </c>
      <c r="I11" s="186" t="s">
        <v>295</v>
      </c>
      <c r="J11" s="186" t="s">
        <v>296</v>
      </c>
      <c r="K11" s="186" t="s">
        <v>297</v>
      </c>
      <c r="L11" s="186" t="s">
        <v>298</v>
      </c>
      <c r="M11" s="186" t="s">
        <v>299</v>
      </c>
      <c r="N11" s="186" t="s">
        <v>300</v>
      </c>
      <c r="O11" s="186" t="s">
        <v>301</v>
      </c>
      <c r="P11" s="186" t="s">
        <v>302</v>
      </c>
    </row>
    <row r="12" spans="1:16" ht="71.25" x14ac:dyDescent="0.2">
      <c r="A12" s="187" t="s">
        <v>303</v>
      </c>
      <c r="B12" s="188" t="s">
        <v>304</v>
      </c>
      <c r="C12" s="189"/>
      <c r="D12" s="189"/>
      <c r="E12" s="189"/>
      <c r="F12" s="189"/>
      <c r="G12" s="189"/>
      <c r="H12" s="190"/>
      <c r="I12" s="190"/>
      <c r="J12" s="189"/>
      <c r="K12" s="191"/>
      <c r="L12" s="189"/>
      <c r="M12" s="189"/>
      <c r="N12" s="189"/>
      <c r="O12" s="189"/>
      <c r="P12" s="189"/>
    </row>
    <row r="13" spans="1:16" x14ac:dyDescent="0.2">
      <c r="A13" s="189"/>
      <c r="B13" s="189"/>
      <c r="C13" s="189"/>
      <c r="D13" s="189"/>
      <c r="E13" s="189"/>
      <c r="F13" s="189"/>
      <c r="G13" s="189"/>
      <c r="H13" s="189"/>
      <c r="I13" s="189"/>
      <c r="J13" s="189"/>
      <c r="K13" s="191"/>
      <c r="L13" s="189"/>
      <c r="M13" s="189"/>
      <c r="N13" s="189"/>
      <c r="O13" s="189"/>
      <c r="P13" s="189"/>
    </row>
    <row r="14" spans="1:16" x14ac:dyDescent="0.2">
      <c r="A14" s="189"/>
      <c r="B14" s="189"/>
      <c r="C14" s="189"/>
      <c r="D14" s="189"/>
      <c r="E14" s="189"/>
      <c r="F14" s="189"/>
      <c r="G14" s="189"/>
      <c r="H14" s="189"/>
      <c r="I14" s="189"/>
      <c r="J14" s="189"/>
      <c r="K14" s="191"/>
      <c r="L14" s="189"/>
      <c r="M14" s="189"/>
      <c r="N14" s="189"/>
      <c r="O14" s="189"/>
      <c r="P14" s="189"/>
    </row>
    <row r="15" spans="1:16" x14ac:dyDescent="0.2">
      <c r="A15" s="189"/>
      <c r="B15" s="189"/>
      <c r="C15" s="189"/>
      <c r="D15" s="189"/>
      <c r="E15" s="189"/>
      <c r="F15" s="189"/>
      <c r="G15" s="189"/>
      <c r="H15" s="189"/>
      <c r="I15" s="189"/>
      <c r="J15" s="189"/>
      <c r="K15" s="191"/>
      <c r="L15" s="189"/>
      <c r="M15" s="189"/>
      <c r="N15" s="189"/>
      <c r="O15" s="189"/>
      <c r="P15" s="189"/>
    </row>
    <row r="16" spans="1:16" x14ac:dyDescent="0.2">
      <c r="A16" s="189"/>
      <c r="B16" s="189"/>
      <c r="C16" s="189"/>
      <c r="D16" s="189"/>
      <c r="E16" s="189"/>
      <c r="F16" s="189"/>
      <c r="G16" s="189"/>
      <c r="H16" s="189"/>
      <c r="I16" s="189"/>
      <c r="J16" s="189"/>
      <c r="K16" s="191"/>
      <c r="L16" s="189"/>
      <c r="M16" s="189"/>
      <c r="N16" s="189"/>
      <c r="O16" s="189"/>
      <c r="P16" s="189"/>
    </row>
    <row r="17" spans="1:16" x14ac:dyDescent="0.2">
      <c r="A17" s="189"/>
      <c r="B17" s="189"/>
      <c r="C17" s="189"/>
      <c r="D17" s="189"/>
      <c r="E17" s="189"/>
      <c r="F17" s="189"/>
      <c r="G17" s="189"/>
      <c r="H17" s="189"/>
      <c r="I17" s="189"/>
      <c r="J17" s="189"/>
      <c r="K17" s="191"/>
      <c r="L17" s="189"/>
      <c r="M17" s="189"/>
      <c r="N17" s="189"/>
      <c r="O17" s="189"/>
      <c r="P17" s="189"/>
    </row>
    <row r="18" spans="1:16" x14ac:dyDescent="0.2">
      <c r="A18" s="189"/>
      <c r="B18" s="189"/>
      <c r="C18" s="189"/>
      <c r="D18" s="189"/>
      <c r="E18" s="189"/>
      <c r="F18" s="189"/>
      <c r="G18" s="189"/>
      <c r="H18" s="189"/>
      <c r="I18" s="189"/>
      <c r="J18" s="189"/>
      <c r="K18" s="191"/>
      <c r="L18" s="189"/>
      <c r="M18" s="189"/>
      <c r="N18" s="189"/>
      <c r="O18" s="189"/>
      <c r="P18" s="189"/>
    </row>
    <row r="19" spans="1:16" x14ac:dyDescent="0.2">
      <c r="A19" s="189"/>
      <c r="B19" s="189"/>
      <c r="C19" s="189"/>
      <c r="D19" s="189"/>
      <c r="E19" s="189"/>
      <c r="F19" s="189"/>
      <c r="G19" s="189"/>
      <c r="H19" s="189"/>
      <c r="I19" s="189"/>
      <c r="J19" s="189"/>
      <c r="K19" s="191"/>
      <c r="L19" s="189"/>
      <c r="M19" s="189"/>
      <c r="N19" s="189"/>
      <c r="O19" s="189"/>
      <c r="P19" s="189"/>
    </row>
    <row r="20" spans="1:16" x14ac:dyDescent="0.2">
      <c r="A20" s="189"/>
      <c r="B20" s="189"/>
      <c r="C20" s="189"/>
      <c r="D20" s="189"/>
      <c r="E20" s="189"/>
      <c r="F20" s="189"/>
      <c r="G20" s="189"/>
      <c r="H20" s="189"/>
      <c r="I20" s="189"/>
      <c r="J20" s="189"/>
      <c r="K20" s="191"/>
      <c r="L20" s="189"/>
      <c r="M20" s="189"/>
      <c r="N20" s="189"/>
      <c r="O20" s="189"/>
      <c r="P20" s="189"/>
    </row>
    <row r="21" spans="1:16" x14ac:dyDescent="0.2">
      <c r="A21" s="189"/>
      <c r="B21" s="189"/>
      <c r="C21" s="189"/>
      <c r="D21" s="189"/>
      <c r="E21" s="189"/>
      <c r="F21" s="189"/>
      <c r="G21" s="189"/>
      <c r="H21" s="189"/>
      <c r="I21" s="189"/>
      <c r="J21" s="189"/>
      <c r="K21" s="189"/>
      <c r="L21" s="189"/>
      <c r="M21" s="189"/>
      <c r="N21" s="189"/>
      <c r="O21" s="189"/>
      <c r="P21" s="189"/>
    </row>
    <row r="24" spans="1:16" x14ac:dyDescent="0.2">
      <c r="A24" s="329" t="s">
        <v>305</v>
      </c>
      <c r="B24" s="331"/>
      <c r="C24" s="332"/>
      <c r="D24" s="332"/>
      <c r="E24" s="333"/>
      <c r="F24" s="177"/>
    </row>
    <row r="25" spans="1:16" x14ac:dyDescent="0.2">
      <c r="A25" s="330"/>
      <c r="B25" s="334"/>
      <c r="C25" s="335"/>
      <c r="D25" s="335"/>
      <c r="E25" s="336"/>
      <c r="F25" s="177"/>
    </row>
    <row r="26" spans="1:16" ht="15" thickBot="1" x14ac:dyDescent="0.25"/>
    <row r="27" spans="1:16" ht="15" thickBot="1" x14ac:dyDescent="0.25">
      <c r="A27" s="337" t="s">
        <v>306</v>
      </c>
      <c r="B27" s="319"/>
      <c r="C27" s="320"/>
      <c r="D27" s="320"/>
      <c r="E27" s="321"/>
      <c r="F27" s="170"/>
      <c r="G27" s="170"/>
      <c r="H27" s="170"/>
      <c r="I27" s="170"/>
      <c r="J27" s="170"/>
      <c r="K27" s="170"/>
      <c r="L27" s="170"/>
      <c r="M27" s="170"/>
      <c r="N27" s="170"/>
      <c r="O27" s="170"/>
      <c r="P27" s="170"/>
    </row>
    <row r="28" spans="1:16" ht="15" thickBot="1" x14ac:dyDescent="0.25">
      <c r="A28" s="338"/>
      <c r="B28" s="319"/>
      <c r="C28" s="320"/>
      <c r="D28" s="320"/>
      <c r="E28" s="321"/>
      <c r="F28" s="86"/>
      <c r="G28" s="86"/>
      <c r="H28" s="86"/>
      <c r="I28" s="86"/>
      <c r="J28" s="86"/>
      <c r="K28" s="86"/>
      <c r="L28" s="86"/>
      <c r="M28" s="86"/>
      <c r="N28" s="86"/>
      <c r="O28" s="86"/>
      <c r="P28" s="86"/>
    </row>
    <row r="29" spans="1:16" ht="15" thickBot="1" x14ac:dyDescent="0.25">
      <c r="A29" s="339"/>
      <c r="B29" s="319"/>
      <c r="C29" s="320"/>
      <c r="D29" s="320"/>
      <c r="E29" s="321"/>
      <c r="F29" s="86"/>
      <c r="G29" s="86"/>
      <c r="H29" s="86"/>
      <c r="I29" s="86"/>
      <c r="J29" s="86"/>
      <c r="K29" s="86"/>
      <c r="L29" s="86"/>
      <c r="M29" s="86"/>
      <c r="N29" s="86"/>
      <c r="O29" s="86"/>
      <c r="P29" s="86"/>
    </row>
    <row r="30" spans="1:16" ht="15" thickBot="1" x14ac:dyDescent="0.25">
      <c r="A30" s="192" t="s">
        <v>307</v>
      </c>
      <c r="B30" s="319"/>
      <c r="C30" s="320"/>
      <c r="D30" s="320"/>
      <c r="E30" s="321"/>
      <c r="F30" s="86"/>
      <c r="G30" s="86"/>
      <c r="H30" s="86"/>
      <c r="I30" s="86"/>
      <c r="J30" s="86"/>
      <c r="K30" s="86"/>
      <c r="L30" s="86"/>
      <c r="M30" s="86"/>
      <c r="N30" s="86"/>
      <c r="O30" s="86"/>
      <c r="P30" s="86"/>
    </row>
    <row r="32" spans="1:16" ht="15" x14ac:dyDescent="0.25">
      <c r="A32" s="154" t="s">
        <v>311</v>
      </c>
    </row>
    <row r="33" spans="1:1" ht="15" x14ac:dyDescent="0.25">
      <c r="A33" s="154" t="s">
        <v>312</v>
      </c>
    </row>
    <row r="34" spans="1:1" ht="15" x14ac:dyDescent="0.25">
      <c r="A34" s="154" t="s">
        <v>313</v>
      </c>
    </row>
  </sheetData>
  <mergeCells count="10">
    <mergeCell ref="B30:E30"/>
    <mergeCell ref="A1:A2"/>
    <mergeCell ref="B4:C4"/>
    <mergeCell ref="B1:O2"/>
    <mergeCell ref="B5:G5"/>
    <mergeCell ref="I10:N10"/>
    <mergeCell ref="A24:A25"/>
    <mergeCell ref="B24:E25"/>
    <mergeCell ref="A27:A29"/>
    <mergeCell ref="B27:E29"/>
  </mergeCells>
  <conditionalFormatting sqref="F27:P30 P2">
    <cfRule type="cellIs" dxfId="34" priority="15" operator="equal">
      <formula>"INEXISTENTE"</formula>
    </cfRule>
    <cfRule type="cellIs" dxfId="33" priority="16" operator="equal">
      <formula>"INADECUADO"</formula>
    </cfRule>
    <cfRule type="cellIs" dxfId="32" priority="17" operator="equal">
      <formula>"PARCIALMENTE ADECUADO"</formula>
    </cfRule>
    <cfRule type="cellIs" dxfId="31" priority="18" operator="equal">
      <formula>"ADECUADO"</formula>
    </cfRule>
  </conditionalFormatting>
  <conditionalFormatting sqref="F27:P30 P2">
    <cfRule type="cellIs" dxfId="30" priority="19" operator="equal">
      <formula>"ERROR"</formula>
    </cfRule>
  </conditionalFormatting>
  <conditionalFormatting sqref="J27:P30">
    <cfRule type="cellIs" dxfId="29" priority="7" operator="equal">
      <formula>"INEXISTENTE"</formula>
    </cfRule>
    <cfRule type="cellIs" dxfId="28" priority="8" operator="equal">
      <formula>"INEFICAZ"</formula>
    </cfRule>
    <cfRule type="cellIs" dxfId="27" priority="9" operator="equal">
      <formula>"CON DEFICIENCIAS"</formula>
    </cfRule>
    <cfRule type="cellIs" dxfId="26" priority="10" operator="equal">
      <formula>"EFICAZ"</formula>
    </cfRule>
  </conditionalFormatting>
  <conditionalFormatting sqref="J27:P30">
    <cfRule type="cellIs" dxfId="25" priority="11" operator="equal">
      <formula>"CRÍTICO"</formula>
    </cfRule>
    <cfRule type="cellIs" dxfId="24" priority="12" operator="equal">
      <formula>"ALTO"</formula>
    </cfRule>
    <cfRule type="cellIs" dxfId="23" priority="13" operator="equal">
      <formula>"MEDIO"</formula>
    </cfRule>
    <cfRule type="cellIs" dxfId="22" priority="14" operator="equal">
      <formula>"BAJO"</formula>
    </cfRule>
  </conditionalFormatting>
  <conditionalFormatting sqref="B1">
    <cfRule type="cellIs" dxfId="21" priority="6" operator="equal">
      <formula>"ERROR"</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tabSelected="1" workbookViewId="0">
      <selection activeCell="K11" sqref="K11"/>
    </sheetView>
  </sheetViews>
  <sheetFormatPr baseColWidth="10" defaultColWidth="11.42578125" defaultRowHeight="12.75" x14ac:dyDescent="0.25"/>
  <cols>
    <col min="1" max="1" width="3.42578125" style="2" customWidth="1"/>
    <col min="2" max="2" width="23.85546875" style="2" customWidth="1"/>
    <col min="3" max="3" width="22.42578125" style="2" customWidth="1"/>
    <col min="4" max="4" width="25" style="2" customWidth="1"/>
    <col min="5" max="5" width="24" style="2" customWidth="1"/>
    <col min="6" max="6" width="28.5703125" style="2" customWidth="1"/>
    <col min="7" max="7" width="22.42578125" style="2" customWidth="1"/>
    <col min="8" max="8" width="18.140625" style="2" customWidth="1"/>
    <col min="9" max="9" width="18.85546875" style="2" customWidth="1"/>
    <col min="10" max="10" width="18.5703125" style="2" customWidth="1"/>
    <col min="11" max="11" width="19.28515625" style="2" customWidth="1"/>
    <col min="12" max="12" width="23.5703125" style="2" customWidth="1"/>
    <col min="13" max="13" width="16.7109375" style="2" customWidth="1"/>
    <col min="14" max="14" width="21.7109375" style="2" customWidth="1"/>
    <col min="15" max="256" width="11.42578125" style="2"/>
    <col min="257" max="257" width="3.42578125" style="2" customWidth="1"/>
    <col min="258" max="258" width="23.85546875" style="2" customWidth="1"/>
    <col min="259" max="259" width="22.42578125" style="2" customWidth="1"/>
    <col min="260" max="260" width="25" style="2" customWidth="1"/>
    <col min="261" max="261" width="24" style="2" customWidth="1"/>
    <col min="262" max="262" width="28.5703125" style="2" customWidth="1"/>
    <col min="263" max="263" width="20.42578125" style="2" customWidth="1"/>
    <col min="264" max="264" width="18.140625" style="2" customWidth="1"/>
    <col min="265" max="265" width="18.85546875" style="2" customWidth="1"/>
    <col min="266" max="266" width="18.5703125" style="2" customWidth="1"/>
    <col min="267" max="267" width="19.28515625" style="2" customWidth="1"/>
    <col min="268" max="268" width="23.5703125" style="2" customWidth="1"/>
    <col min="269" max="269" width="16.7109375" style="2" customWidth="1"/>
    <col min="270" max="270" width="21.7109375" style="2" customWidth="1"/>
    <col min="271" max="512" width="11.42578125" style="2"/>
    <col min="513" max="513" width="3.42578125" style="2" customWidth="1"/>
    <col min="514" max="514" width="23.85546875" style="2" customWidth="1"/>
    <col min="515" max="515" width="22.42578125" style="2" customWidth="1"/>
    <col min="516" max="516" width="25" style="2" customWidth="1"/>
    <col min="517" max="517" width="24" style="2" customWidth="1"/>
    <col min="518" max="518" width="28.5703125" style="2" customWidth="1"/>
    <col min="519" max="519" width="20.42578125" style="2" customWidth="1"/>
    <col min="520" max="520" width="18.140625" style="2" customWidth="1"/>
    <col min="521" max="521" width="18.85546875" style="2" customWidth="1"/>
    <col min="522" max="522" width="18.5703125" style="2" customWidth="1"/>
    <col min="523" max="523" width="19.28515625" style="2" customWidth="1"/>
    <col min="524" max="524" width="23.5703125" style="2" customWidth="1"/>
    <col min="525" max="525" width="16.7109375" style="2" customWidth="1"/>
    <col min="526" max="526" width="21.7109375" style="2" customWidth="1"/>
    <col min="527" max="768" width="11.42578125" style="2"/>
    <col min="769" max="769" width="3.42578125" style="2" customWidth="1"/>
    <col min="770" max="770" width="23.85546875" style="2" customWidth="1"/>
    <col min="771" max="771" width="22.42578125" style="2" customWidth="1"/>
    <col min="772" max="772" width="25" style="2" customWidth="1"/>
    <col min="773" max="773" width="24" style="2" customWidth="1"/>
    <col min="774" max="774" width="28.5703125" style="2" customWidth="1"/>
    <col min="775" max="775" width="20.42578125" style="2" customWidth="1"/>
    <col min="776" max="776" width="18.140625" style="2" customWidth="1"/>
    <col min="777" max="777" width="18.85546875" style="2" customWidth="1"/>
    <col min="778" max="778" width="18.5703125" style="2" customWidth="1"/>
    <col min="779" max="779" width="19.28515625" style="2" customWidth="1"/>
    <col min="780" max="780" width="23.5703125" style="2" customWidth="1"/>
    <col min="781" max="781" width="16.7109375" style="2" customWidth="1"/>
    <col min="782" max="782" width="21.7109375" style="2" customWidth="1"/>
    <col min="783" max="1024" width="11.42578125" style="2"/>
    <col min="1025" max="1025" width="3.42578125" style="2" customWidth="1"/>
    <col min="1026" max="1026" width="23.85546875" style="2" customWidth="1"/>
    <col min="1027" max="1027" width="22.42578125" style="2" customWidth="1"/>
    <col min="1028" max="1028" width="25" style="2" customWidth="1"/>
    <col min="1029" max="1029" width="24" style="2" customWidth="1"/>
    <col min="1030" max="1030" width="28.5703125" style="2" customWidth="1"/>
    <col min="1031" max="1031" width="20.42578125" style="2" customWidth="1"/>
    <col min="1032" max="1032" width="18.140625" style="2" customWidth="1"/>
    <col min="1033" max="1033" width="18.85546875" style="2" customWidth="1"/>
    <col min="1034" max="1034" width="18.5703125" style="2" customWidth="1"/>
    <col min="1035" max="1035" width="19.28515625" style="2" customWidth="1"/>
    <col min="1036" max="1036" width="23.5703125" style="2" customWidth="1"/>
    <col min="1037" max="1037" width="16.7109375" style="2" customWidth="1"/>
    <col min="1038" max="1038" width="21.7109375" style="2" customWidth="1"/>
    <col min="1039" max="1280" width="11.42578125" style="2"/>
    <col min="1281" max="1281" width="3.42578125" style="2" customWidth="1"/>
    <col min="1282" max="1282" width="23.85546875" style="2" customWidth="1"/>
    <col min="1283" max="1283" width="22.42578125" style="2" customWidth="1"/>
    <col min="1284" max="1284" width="25" style="2" customWidth="1"/>
    <col min="1285" max="1285" width="24" style="2" customWidth="1"/>
    <col min="1286" max="1286" width="28.5703125" style="2" customWidth="1"/>
    <col min="1287" max="1287" width="20.42578125" style="2" customWidth="1"/>
    <col min="1288" max="1288" width="18.140625" style="2" customWidth="1"/>
    <col min="1289" max="1289" width="18.85546875" style="2" customWidth="1"/>
    <col min="1290" max="1290" width="18.5703125" style="2" customWidth="1"/>
    <col min="1291" max="1291" width="19.28515625" style="2" customWidth="1"/>
    <col min="1292" max="1292" width="23.5703125" style="2" customWidth="1"/>
    <col min="1293" max="1293" width="16.7109375" style="2" customWidth="1"/>
    <col min="1294" max="1294" width="21.7109375" style="2" customWidth="1"/>
    <col min="1295" max="1536" width="11.42578125" style="2"/>
    <col min="1537" max="1537" width="3.42578125" style="2" customWidth="1"/>
    <col min="1538" max="1538" width="23.85546875" style="2" customWidth="1"/>
    <col min="1539" max="1539" width="22.42578125" style="2" customWidth="1"/>
    <col min="1540" max="1540" width="25" style="2" customWidth="1"/>
    <col min="1541" max="1541" width="24" style="2" customWidth="1"/>
    <col min="1542" max="1542" width="28.5703125" style="2" customWidth="1"/>
    <col min="1543" max="1543" width="20.42578125" style="2" customWidth="1"/>
    <col min="1544" max="1544" width="18.140625" style="2" customWidth="1"/>
    <col min="1545" max="1545" width="18.85546875" style="2" customWidth="1"/>
    <col min="1546" max="1546" width="18.5703125" style="2" customWidth="1"/>
    <col min="1547" max="1547" width="19.28515625" style="2" customWidth="1"/>
    <col min="1548" max="1548" width="23.5703125" style="2" customWidth="1"/>
    <col min="1549" max="1549" width="16.7109375" style="2" customWidth="1"/>
    <col min="1550" max="1550" width="21.7109375" style="2" customWidth="1"/>
    <col min="1551" max="1792" width="11.42578125" style="2"/>
    <col min="1793" max="1793" width="3.42578125" style="2" customWidth="1"/>
    <col min="1794" max="1794" width="23.85546875" style="2" customWidth="1"/>
    <col min="1795" max="1795" width="22.42578125" style="2" customWidth="1"/>
    <col min="1796" max="1796" width="25" style="2" customWidth="1"/>
    <col min="1797" max="1797" width="24" style="2" customWidth="1"/>
    <col min="1798" max="1798" width="28.5703125" style="2" customWidth="1"/>
    <col min="1799" max="1799" width="20.42578125" style="2" customWidth="1"/>
    <col min="1800" max="1800" width="18.140625" style="2" customWidth="1"/>
    <col min="1801" max="1801" width="18.85546875" style="2" customWidth="1"/>
    <col min="1802" max="1802" width="18.5703125" style="2" customWidth="1"/>
    <col min="1803" max="1803" width="19.28515625" style="2" customWidth="1"/>
    <col min="1804" max="1804" width="23.5703125" style="2" customWidth="1"/>
    <col min="1805" max="1805" width="16.7109375" style="2" customWidth="1"/>
    <col min="1806" max="1806" width="21.7109375" style="2" customWidth="1"/>
    <col min="1807" max="2048" width="11.42578125" style="2"/>
    <col min="2049" max="2049" width="3.42578125" style="2" customWidth="1"/>
    <col min="2050" max="2050" width="23.85546875" style="2" customWidth="1"/>
    <col min="2051" max="2051" width="22.42578125" style="2" customWidth="1"/>
    <col min="2052" max="2052" width="25" style="2" customWidth="1"/>
    <col min="2053" max="2053" width="24" style="2" customWidth="1"/>
    <col min="2054" max="2054" width="28.5703125" style="2" customWidth="1"/>
    <col min="2055" max="2055" width="20.42578125" style="2" customWidth="1"/>
    <col min="2056" max="2056" width="18.140625" style="2" customWidth="1"/>
    <col min="2057" max="2057" width="18.85546875" style="2" customWidth="1"/>
    <col min="2058" max="2058" width="18.5703125" style="2" customWidth="1"/>
    <col min="2059" max="2059" width="19.28515625" style="2" customWidth="1"/>
    <col min="2060" max="2060" width="23.5703125" style="2" customWidth="1"/>
    <col min="2061" max="2061" width="16.7109375" style="2" customWidth="1"/>
    <col min="2062" max="2062" width="21.7109375" style="2" customWidth="1"/>
    <col min="2063" max="2304" width="11.42578125" style="2"/>
    <col min="2305" max="2305" width="3.42578125" style="2" customWidth="1"/>
    <col min="2306" max="2306" width="23.85546875" style="2" customWidth="1"/>
    <col min="2307" max="2307" width="22.42578125" style="2" customWidth="1"/>
    <col min="2308" max="2308" width="25" style="2" customWidth="1"/>
    <col min="2309" max="2309" width="24" style="2" customWidth="1"/>
    <col min="2310" max="2310" width="28.5703125" style="2" customWidth="1"/>
    <col min="2311" max="2311" width="20.42578125" style="2" customWidth="1"/>
    <col min="2312" max="2312" width="18.140625" style="2" customWidth="1"/>
    <col min="2313" max="2313" width="18.85546875" style="2" customWidth="1"/>
    <col min="2314" max="2314" width="18.5703125" style="2" customWidth="1"/>
    <col min="2315" max="2315" width="19.28515625" style="2" customWidth="1"/>
    <col min="2316" max="2316" width="23.5703125" style="2" customWidth="1"/>
    <col min="2317" max="2317" width="16.7109375" style="2" customWidth="1"/>
    <col min="2318" max="2318" width="21.7109375" style="2" customWidth="1"/>
    <col min="2319" max="2560" width="11.42578125" style="2"/>
    <col min="2561" max="2561" width="3.42578125" style="2" customWidth="1"/>
    <col min="2562" max="2562" width="23.85546875" style="2" customWidth="1"/>
    <col min="2563" max="2563" width="22.42578125" style="2" customWidth="1"/>
    <col min="2564" max="2564" width="25" style="2" customWidth="1"/>
    <col min="2565" max="2565" width="24" style="2" customWidth="1"/>
    <col min="2566" max="2566" width="28.5703125" style="2" customWidth="1"/>
    <col min="2567" max="2567" width="20.42578125" style="2" customWidth="1"/>
    <col min="2568" max="2568" width="18.140625" style="2" customWidth="1"/>
    <col min="2569" max="2569" width="18.85546875" style="2" customWidth="1"/>
    <col min="2570" max="2570" width="18.5703125" style="2" customWidth="1"/>
    <col min="2571" max="2571" width="19.28515625" style="2" customWidth="1"/>
    <col min="2572" max="2572" width="23.5703125" style="2" customWidth="1"/>
    <col min="2573" max="2573" width="16.7109375" style="2" customWidth="1"/>
    <col min="2574" max="2574" width="21.7109375" style="2" customWidth="1"/>
    <col min="2575" max="2816" width="11.42578125" style="2"/>
    <col min="2817" max="2817" width="3.42578125" style="2" customWidth="1"/>
    <col min="2818" max="2818" width="23.85546875" style="2" customWidth="1"/>
    <col min="2819" max="2819" width="22.42578125" style="2" customWidth="1"/>
    <col min="2820" max="2820" width="25" style="2" customWidth="1"/>
    <col min="2821" max="2821" width="24" style="2" customWidth="1"/>
    <col min="2822" max="2822" width="28.5703125" style="2" customWidth="1"/>
    <col min="2823" max="2823" width="20.42578125" style="2" customWidth="1"/>
    <col min="2824" max="2824" width="18.140625" style="2" customWidth="1"/>
    <col min="2825" max="2825" width="18.85546875" style="2" customWidth="1"/>
    <col min="2826" max="2826" width="18.5703125" style="2" customWidth="1"/>
    <col min="2827" max="2827" width="19.28515625" style="2" customWidth="1"/>
    <col min="2828" max="2828" width="23.5703125" style="2" customWidth="1"/>
    <col min="2829" max="2829" width="16.7109375" style="2" customWidth="1"/>
    <col min="2830" max="2830" width="21.7109375" style="2" customWidth="1"/>
    <col min="2831" max="3072" width="11.42578125" style="2"/>
    <col min="3073" max="3073" width="3.42578125" style="2" customWidth="1"/>
    <col min="3074" max="3074" width="23.85546875" style="2" customWidth="1"/>
    <col min="3075" max="3075" width="22.42578125" style="2" customWidth="1"/>
    <col min="3076" max="3076" width="25" style="2" customWidth="1"/>
    <col min="3077" max="3077" width="24" style="2" customWidth="1"/>
    <col min="3078" max="3078" width="28.5703125" style="2" customWidth="1"/>
    <col min="3079" max="3079" width="20.42578125" style="2" customWidth="1"/>
    <col min="3080" max="3080" width="18.140625" style="2" customWidth="1"/>
    <col min="3081" max="3081" width="18.85546875" style="2" customWidth="1"/>
    <col min="3082" max="3082" width="18.5703125" style="2" customWidth="1"/>
    <col min="3083" max="3083" width="19.28515625" style="2" customWidth="1"/>
    <col min="3084" max="3084" width="23.5703125" style="2" customWidth="1"/>
    <col min="3085" max="3085" width="16.7109375" style="2" customWidth="1"/>
    <col min="3086" max="3086" width="21.7109375" style="2" customWidth="1"/>
    <col min="3087" max="3328" width="11.42578125" style="2"/>
    <col min="3329" max="3329" width="3.42578125" style="2" customWidth="1"/>
    <col min="3330" max="3330" width="23.85546875" style="2" customWidth="1"/>
    <col min="3331" max="3331" width="22.42578125" style="2" customWidth="1"/>
    <col min="3332" max="3332" width="25" style="2" customWidth="1"/>
    <col min="3333" max="3333" width="24" style="2" customWidth="1"/>
    <col min="3334" max="3334" width="28.5703125" style="2" customWidth="1"/>
    <col min="3335" max="3335" width="20.42578125" style="2" customWidth="1"/>
    <col min="3336" max="3336" width="18.140625" style="2" customWidth="1"/>
    <col min="3337" max="3337" width="18.85546875" style="2" customWidth="1"/>
    <col min="3338" max="3338" width="18.5703125" style="2" customWidth="1"/>
    <col min="3339" max="3339" width="19.28515625" style="2" customWidth="1"/>
    <col min="3340" max="3340" width="23.5703125" style="2" customWidth="1"/>
    <col min="3341" max="3341" width="16.7109375" style="2" customWidth="1"/>
    <col min="3342" max="3342" width="21.7109375" style="2" customWidth="1"/>
    <col min="3343" max="3584" width="11.42578125" style="2"/>
    <col min="3585" max="3585" width="3.42578125" style="2" customWidth="1"/>
    <col min="3586" max="3586" width="23.85546875" style="2" customWidth="1"/>
    <col min="3587" max="3587" width="22.42578125" style="2" customWidth="1"/>
    <col min="3588" max="3588" width="25" style="2" customWidth="1"/>
    <col min="3589" max="3589" width="24" style="2" customWidth="1"/>
    <col min="3590" max="3590" width="28.5703125" style="2" customWidth="1"/>
    <col min="3591" max="3591" width="20.42578125" style="2" customWidth="1"/>
    <col min="3592" max="3592" width="18.140625" style="2" customWidth="1"/>
    <col min="3593" max="3593" width="18.85546875" style="2" customWidth="1"/>
    <col min="3594" max="3594" width="18.5703125" style="2" customWidth="1"/>
    <col min="3595" max="3595" width="19.28515625" style="2" customWidth="1"/>
    <col min="3596" max="3596" width="23.5703125" style="2" customWidth="1"/>
    <col min="3597" max="3597" width="16.7109375" style="2" customWidth="1"/>
    <col min="3598" max="3598" width="21.7109375" style="2" customWidth="1"/>
    <col min="3599" max="3840" width="11.42578125" style="2"/>
    <col min="3841" max="3841" width="3.42578125" style="2" customWidth="1"/>
    <col min="3842" max="3842" width="23.85546875" style="2" customWidth="1"/>
    <col min="3843" max="3843" width="22.42578125" style="2" customWidth="1"/>
    <col min="3844" max="3844" width="25" style="2" customWidth="1"/>
    <col min="3845" max="3845" width="24" style="2" customWidth="1"/>
    <col min="3846" max="3846" width="28.5703125" style="2" customWidth="1"/>
    <col min="3847" max="3847" width="20.42578125" style="2" customWidth="1"/>
    <col min="3848" max="3848" width="18.140625" style="2" customWidth="1"/>
    <col min="3849" max="3849" width="18.85546875" style="2" customWidth="1"/>
    <col min="3850" max="3850" width="18.5703125" style="2" customWidth="1"/>
    <col min="3851" max="3851" width="19.28515625" style="2" customWidth="1"/>
    <col min="3852" max="3852" width="23.5703125" style="2" customWidth="1"/>
    <col min="3853" max="3853" width="16.7109375" style="2" customWidth="1"/>
    <col min="3854" max="3854" width="21.7109375" style="2" customWidth="1"/>
    <col min="3855" max="4096" width="11.42578125" style="2"/>
    <col min="4097" max="4097" width="3.42578125" style="2" customWidth="1"/>
    <col min="4098" max="4098" width="23.85546875" style="2" customWidth="1"/>
    <col min="4099" max="4099" width="22.42578125" style="2" customWidth="1"/>
    <col min="4100" max="4100" width="25" style="2" customWidth="1"/>
    <col min="4101" max="4101" width="24" style="2" customWidth="1"/>
    <col min="4102" max="4102" width="28.5703125" style="2" customWidth="1"/>
    <col min="4103" max="4103" width="20.42578125" style="2" customWidth="1"/>
    <col min="4104" max="4104" width="18.140625" style="2" customWidth="1"/>
    <col min="4105" max="4105" width="18.85546875" style="2" customWidth="1"/>
    <col min="4106" max="4106" width="18.5703125" style="2" customWidth="1"/>
    <col min="4107" max="4107" width="19.28515625" style="2" customWidth="1"/>
    <col min="4108" max="4108" width="23.5703125" style="2" customWidth="1"/>
    <col min="4109" max="4109" width="16.7109375" style="2" customWidth="1"/>
    <col min="4110" max="4110" width="21.7109375" style="2" customWidth="1"/>
    <col min="4111" max="4352" width="11.42578125" style="2"/>
    <col min="4353" max="4353" width="3.42578125" style="2" customWidth="1"/>
    <col min="4354" max="4354" width="23.85546875" style="2" customWidth="1"/>
    <col min="4355" max="4355" width="22.42578125" style="2" customWidth="1"/>
    <col min="4356" max="4356" width="25" style="2" customWidth="1"/>
    <col min="4357" max="4357" width="24" style="2" customWidth="1"/>
    <col min="4358" max="4358" width="28.5703125" style="2" customWidth="1"/>
    <col min="4359" max="4359" width="20.42578125" style="2" customWidth="1"/>
    <col min="4360" max="4360" width="18.140625" style="2" customWidth="1"/>
    <col min="4361" max="4361" width="18.85546875" style="2" customWidth="1"/>
    <col min="4362" max="4362" width="18.5703125" style="2" customWidth="1"/>
    <col min="4363" max="4363" width="19.28515625" style="2" customWidth="1"/>
    <col min="4364" max="4364" width="23.5703125" style="2" customWidth="1"/>
    <col min="4365" max="4365" width="16.7109375" style="2" customWidth="1"/>
    <col min="4366" max="4366" width="21.7109375" style="2" customWidth="1"/>
    <col min="4367" max="4608" width="11.42578125" style="2"/>
    <col min="4609" max="4609" width="3.42578125" style="2" customWidth="1"/>
    <col min="4610" max="4610" width="23.85546875" style="2" customWidth="1"/>
    <col min="4611" max="4611" width="22.42578125" style="2" customWidth="1"/>
    <col min="4612" max="4612" width="25" style="2" customWidth="1"/>
    <col min="4613" max="4613" width="24" style="2" customWidth="1"/>
    <col min="4614" max="4614" width="28.5703125" style="2" customWidth="1"/>
    <col min="4615" max="4615" width="20.42578125" style="2" customWidth="1"/>
    <col min="4616" max="4616" width="18.140625" style="2" customWidth="1"/>
    <col min="4617" max="4617" width="18.85546875" style="2" customWidth="1"/>
    <col min="4618" max="4618" width="18.5703125" style="2" customWidth="1"/>
    <col min="4619" max="4619" width="19.28515625" style="2" customWidth="1"/>
    <col min="4620" max="4620" width="23.5703125" style="2" customWidth="1"/>
    <col min="4621" max="4621" width="16.7109375" style="2" customWidth="1"/>
    <col min="4622" max="4622" width="21.7109375" style="2" customWidth="1"/>
    <col min="4623" max="4864" width="11.42578125" style="2"/>
    <col min="4865" max="4865" width="3.42578125" style="2" customWidth="1"/>
    <col min="4866" max="4866" width="23.85546875" style="2" customWidth="1"/>
    <col min="4867" max="4867" width="22.42578125" style="2" customWidth="1"/>
    <col min="4868" max="4868" width="25" style="2" customWidth="1"/>
    <col min="4869" max="4869" width="24" style="2" customWidth="1"/>
    <col min="4870" max="4870" width="28.5703125" style="2" customWidth="1"/>
    <col min="4871" max="4871" width="20.42578125" style="2" customWidth="1"/>
    <col min="4872" max="4872" width="18.140625" style="2" customWidth="1"/>
    <col min="4873" max="4873" width="18.85546875" style="2" customWidth="1"/>
    <col min="4874" max="4874" width="18.5703125" style="2" customWidth="1"/>
    <col min="4875" max="4875" width="19.28515625" style="2" customWidth="1"/>
    <col min="4876" max="4876" width="23.5703125" style="2" customWidth="1"/>
    <col min="4877" max="4877" width="16.7109375" style="2" customWidth="1"/>
    <col min="4878" max="4878" width="21.7109375" style="2" customWidth="1"/>
    <col min="4879" max="5120" width="11.42578125" style="2"/>
    <col min="5121" max="5121" width="3.42578125" style="2" customWidth="1"/>
    <col min="5122" max="5122" width="23.85546875" style="2" customWidth="1"/>
    <col min="5123" max="5123" width="22.42578125" style="2" customWidth="1"/>
    <col min="5124" max="5124" width="25" style="2" customWidth="1"/>
    <col min="5125" max="5125" width="24" style="2" customWidth="1"/>
    <col min="5126" max="5126" width="28.5703125" style="2" customWidth="1"/>
    <col min="5127" max="5127" width="20.42578125" style="2" customWidth="1"/>
    <col min="5128" max="5128" width="18.140625" style="2" customWidth="1"/>
    <col min="5129" max="5129" width="18.85546875" style="2" customWidth="1"/>
    <col min="5130" max="5130" width="18.5703125" style="2" customWidth="1"/>
    <col min="5131" max="5131" width="19.28515625" style="2" customWidth="1"/>
    <col min="5132" max="5132" width="23.5703125" style="2" customWidth="1"/>
    <col min="5133" max="5133" width="16.7109375" style="2" customWidth="1"/>
    <col min="5134" max="5134" width="21.7109375" style="2" customWidth="1"/>
    <col min="5135" max="5376" width="11.42578125" style="2"/>
    <col min="5377" max="5377" width="3.42578125" style="2" customWidth="1"/>
    <col min="5378" max="5378" width="23.85546875" style="2" customWidth="1"/>
    <col min="5379" max="5379" width="22.42578125" style="2" customWidth="1"/>
    <col min="5380" max="5380" width="25" style="2" customWidth="1"/>
    <col min="5381" max="5381" width="24" style="2" customWidth="1"/>
    <col min="5382" max="5382" width="28.5703125" style="2" customWidth="1"/>
    <col min="5383" max="5383" width="20.42578125" style="2" customWidth="1"/>
    <col min="5384" max="5384" width="18.140625" style="2" customWidth="1"/>
    <col min="5385" max="5385" width="18.85546875" style="2" customWidth="1"/>
    <col min="5386" max="5386" width="18.5703125" style="2" customWidth="1"/>
    <col min="5387" max="5387" width="19.28515625" style="2" customWidth="1"/>
    <col min="5388" max="5388" width="23.5703125" style="2" customWidth="1"/>
    <col min="5389" max="5389" width="16.7109375" style="2" customWidth="1"/>
    <col min="5390" max="5390" width="21.7109375" style="2" customWidth="1"/>
    <col min="5391" max="5632" width="11.42578125" style="2"/>
    <col min="5633" max="5633" width="3.42578125" style="2" customWidth="1"/>
    <col min="5634" max="5634" width="23.85546875" style="2" customWidth="1"/>
    <col min="5635" max="5635" width="22.42578125" style="2" customWidth="1"/>
    <col min="5636" max="5636" width="25" style="2" customWidth="1"/>
    <col min="5637" max="5637" width="24" style="2" customWidth="1"/>
    <col min="5638" max="5638" width="28.5703125" style="2" customWidth="1"/>
    <col min="5639" max="5639" width="20.42578125" style="2" customWidth="1"/>
    <col min="5640" max="5640" width="18.140625" style="2" customWidth="1"/>
    <col min="5641" max="5641" width="18.85546875" style="2" customWidth="1"/>
    <col min="5642" max="5642" width="18.5703125" style="2" customWidth="1"/>
    <col min="5643" max="5643" width="19.28515625" style="2" customWidth="1"/>
    <col min="5644" max="5644" width="23.5703125" style="2" customWidth="1"/>
    <col min="5645" max="5645" width="16.7109375" style="2" customWidth="1"/>
    <col min="5646" max="5646" width="21.7109375" style="2" customWidth="1"/>
    <col min="5647" max="5888" width="11.42578125" style="2"/>
    <col min="5889" max="5889" width="3.42578125" style="2" customWidth="1"/>
    <col min="5890" max="5890" width="23.85546875" style="2" customWidth="1"/>
    <col min="5891" max="5891" width="22.42578125" style="2" customWidth="1"/>
    <col min="5892" max="5892" width="25" style="2" customWidth="1"/>
    <col min="5893" max="5893" width="24" style="2" customWidth="1"/>
    <col min="5894" max="5894" width="28.5703125" style="2" customWidth="1"/>
    <col min="5895" max="5895" width="20.42578125" style="2" customWidth="1"/>
    <col min="5896" max="5896" width="18.140625" style="2" customWidth="1"/>
    <col min="5897" max="5897" width="18.85546875" style="2" customWidth="1"/>
    <col min="5898" max="5898" width="18.5703125" style="2" customWidth="1"/>
    <col min="5899" max="5899" width="19.28515625" style="2" customWidth="1"/>
    <col min="5900" max="5900" width="23.5703125" style="2" customWidth="1"/>
    <col min="5901" max="5901" width="16.7109375" style="2" customWidth="1"/>
    <col min="5902" max="5902" width="21.7109375" style="2" customWidth="1"/>
    <col min="5903" max="6144" width="11.42578125" style="2"/>
    <col min="6145" max="6145" width="3.42578125" style="2" customWidth="1"/>
    <col min="6146" max="6146" width="23.85546875" style="2" customWidth="1"/>
    <col min="6147" max="6147" width="22.42578125" style="2" customWidth="1"/>
    <col min="6148" max="6148" width="25" style="2" customWidth="1"/>
    <col min="6149" max="6149" width="24" style="2" customWidth="1"/>
    <col min="6150" max="6150" width="28.5703125" style="2" customWidth="1"/>
    <col min="6151" max="6151" width="20.42578125" style="2" customWidth="1"/>
    <col min="6152" max="6152" width="18.140625" style="2" customWidth="1"/>
    <col min="6153" max="6153" width="18.85546875" style="2" customWidth="1"/>
    <col min="6154" max="6154" width="18.5703125" style="2" customWidth="1"/>
    <col min="6155" max="6155" width="19.28515625" style="2" customWidth="1"/>
    <col min="6156" max="6156" width="23.5703125" style="2" customWidth="1"/>
    <col min="6157" max="6157" width="16.7109375" style="2" customWidth="1"/>
    <col min="6158" max="6158" width="21.7109375" style="2" customWidth="1"/>
    <col min="6159" max="6400" width="11.42578125" style="2"/>
    <col min="6401" max="6401" width="3.42578125" style="2" customWidth="1"/>
    <col min="6402" max="6402" width="23.85546875" style="2" customWidth="1"/>
    <col min="6403" max="6403" width="22.42578125" style="2" customWidth="1"/>
    <col min="6404" max="6404" width="25" style="2" customWidth="1"/>
    <col min="6405" max="6405" width="24" style="2" customWidth="1"/>
    <col min="6406" max="6406" width="28.5703125" style="2" customWidth="1"/>
    <col min="6407" max="6407" width="20.42578125" style="2" customWidth="1"/>
    <col min="6408" max="6408" width="18.140625" style="2" customWidth="1"/>
    <col min="6409" max="6409" width="18.85546875" style="2" customWidth="1"/>
    <col min="6410" max="6410" width="18.5703125" style="2" customWidth="1"/>
    <col min="6411" max="6411" width="19.28515625" style="2" customWidth="1"/>
    <col min="6412" max="6412" width="23.5703125" style="2" customWidth="1"/>
    <col min="6413" max="6413" width="16.7109375" style="2" customWidth="1"/>
    <col min="6414" max="6414" width="21.7109375" style="2" customWidth="1"/>
    <col min="6415" max="6656" width="11.42578125" style="2"/>
    <col min="6657" max="6657" width="3.42578125" style="2" customWidth="1"/>
    <col min="6658" max="6658" width="23.85546875" style="2" customWidth="1"/>
    <col min="6659" max="6659" width="22.42578125" style="2" customWidth="1"/>
    <col min="6660" max="6660" width="25" style="2" customWidth="1"/>
    <col min="6661" max="6661" width="24" style="2" customWidth="1"/>
    <col min="6662" max="6662" width="28.5703125" style="2" customWidth="1"/>
    <col min="6663" max="6663" width="20.42578125" style="2" customWidth="1"/>
    <col min="6664" max="6664" width="18.140625" style="2" customWidth="1"/>
    <col min="6665" max="6665" width="18.85546875" style="2" customWidth="1"/>
    <col min="6666" max="6666" width="18.5703125" style="2" customWidth="1"/>
    <col min="6667" max="6667" width="19.28515625" style="2" customWidth="1"/>
    <col min="6668" max="6668" width="23.5703125" style="2" customWidth="1"/>
    <col min="6669" max="6669" width="16.7109375" style="2" customWidth="1"/>
    <col min="6670" max="6670" width="21.7109375" style="2" customWidth="1"/>
    <col min="6671" max="6912" width="11.42578125" style="2"/>
    <col min="6913" max="6913" width="3.42578125" style="2" customWidth="1"/>
    <col min="6914" max="6914" width="23.85546875" style="2" customWidth="1"/>
    <col min="6915" max="6915" width="22.42578125" style="2" customWidth="1"/>
    <col min="6916" max="6916" width="25" style="2" customWidth="1"/>
    <col min="6917" max="6917" width="24" style="2" customWidth="1"/>
    <col min="6918" max="6918" width="28.5703125" style="2" customWidth="1"/>
    <col min="6919" max="6919" width="20.42578125" style="2" customWidth="1"/>
    <col min="6920" max="6920" width="18.140625" style="2" customWidth="1"/>
    <col min="6921" max="6921" width="18.85546875" style="2" customWidth="1"/>
    <col min="6922" max="6922" width="18.5703125" style="2" customWidth="1"/>
    <col min="6923" max="6923" width="19.28515625" style="2" customWidth="1"/>
    <col min="6924" max="6924" width="23.5703125" style="2" customWidth="1"/>
    <col min="6925" max="6925" width="16.7109375" style="2" customWidth="1"/>
    <col min="6926" max="6926" width="21.7109375" style="2" customWidth="1"/>
    <col min="6927" max="7168" width="11.42578125" style="2"/>
    <col min="7169" max="7169" width="3.42578125" style="2" customWidth="1"/>
    <col min="7170" max="7170" width="23.85546875" style="2" customWidth="1"/>
    <col min="7171" max="7171" width="22.42578125" style="2" customWidth="1"/>
    <col min="7172" max="7172" width="25" style="2" customWidth="1"/>
    <col min="7173" max="7173" width="24" style="2" customWidth="1"/>
    <col min="7174" max="7174" width="28.5703125" style="2" customWidth="1"/>
    <col min="7175" max="7175" width="20.42578125" style="2" customWidth="1"/>
    <col min="7176" max="7176" width="18.140625" style="2" customWidth="1"/>
    <col min="7177" max="7177" width="18.85546875" style="2" customWidth="1"/>
    <col min="7178" max="7178" width="18.5703125" style="2" customWidth="1"/>
    <col min="7179" max="7179" width="19.28515625" style="2" customWidth="1"/>
    <col min="7180" max="7180" width="23.5703125" style="2" customWidth="1"/>
    <col min="7181" max="7181" width="16.7109375" style="2" customWidth="1"/>
    <col min="7182" max="7182" width="21.7109375" style="2" customWidth="1"/>
    <col min="7183" max="7424" width="11.42578125" style="2"/>
    <col min="7425" max="7425" width="3.42578125" style="2" customWidth="1"/>
    <col min="7426" max="7426" width="23.85546875" style="2" customWidth="1"/>
    <col min="7427" max="7427" width="22.42578125" style="2" customWidth="1"/>
    <col min="7428" max="7428" width="25" style="2" customWidth="1"/>
    <col min="7429" max="7429" width="24" style="2" customWidth="1"/>
    <col min="7430" max="7430" width="28.5703125" style="2" customWidth="1"/>
    <col min="7431" max="7431" width="20.42578125" style="2" customWidth="1"/>
    <col min="7432" max="7432" width="18.140625" style="2" customWidth="1"/>
    <col min="7433" max="7433" width="18.85546875" style="2" customWidth="1"/>
    <col min="7434" max="7434" width="18.5703125" style="2" customWidth="1"/>
    <col min="7435" max="7435" width="19.28515625" style="2" customWidth="1"/>
    <col min="7436" max="7436" width="23.5703125" style="2" customWidth="1"/>
    <col min="7437" max="7437" width="16.7109375" style="2" customWidth="1"/>
    <col min="7438" max="7438" width="21.7109375" style="2" customWidth="1"/>
    <col min="7439" max="7680" width="11.42578125" style="2"/>
    <col min="7681" max="7681" width="3.42578125" style="2" customWidth="1"/>
    <col min="7682" max="7682" width="23.85546875" style="2" customWidth="1"/>
    <col min="7683" max="7683" width="22.42578125" style="2" customWidth="1"/>
    <col min="7684" max="7684" width="25" style="2" customWidth="1"/>
    <col min="7685" max="7685" width="24" style="2" customWidth="1"/>
    <col min="7686" max="7686" width="28.5703125" style="2" customWidth="1"/>
    <col min="7687" max="7687" width="20.42578125" style="2" customWidth="1"/>
    <col min="7688" max="7688" width="18.140625" style="2" customWidth="1"/>
    <col min="7689" max="7689" width="18.85546875" style="2" customWidth="1"/>
    <col min="7690" max="7690" width="18.5703125" style="2" customWidth="1"/>
    <col min="7691" max="7691" width="19.28515625" style="2" customWidth="1"/>
    <col min="7692" max="7692" width="23.5703125" style="2" customWidth="1"/>
    <col min="7693" max="7693" width="16.7109375" style="2" customWidth="1"/>
    <col min="7694" max="7694" width="21.7109375" style="2" customWidth="1"/>
    <col min="7695" max="7936" width="11.42578125" style="2"/>
    <col min="7937" max="7937" width="3.42578125" style="2" customWidth="1"/>
    <col min="7938" max="7938" width="23.85546875" style="2" customWidth="1"/>
    <col min="7939" max="7939" width="22.42578125" style="2" customWidth="1"/>
    <col min="7940" max="7940" width="25" style="2" customWidth="1"/>
    <col min="7941" max="7941" width="24" style="2" customWidth="1"/>
    <col min="7942" max="7942" width="28.5703125" style="2" customWidth="1"/>
    <col min="7943" max="7943" width="20.42578125" style="2" customWidth="1"/>
    <col min="7944" max="7944" width="18.140625" style="2" customWidth="1"/>
    <col min="7945" max="7945" width="18.85546875" style="2" customWidth="1"/>
    <col min="7946" max="7946" width="18.5703125" style="2" customWidth="1"/>
    <col min="7947" max="7947" width="19.28515625" style="2" customWidth="1"/>
    <col min="7948" max="7948" width="23.5703125" style="2" customWidth="1"/>
    <col min="7949" max="7949" width="16.7109375" style="2" customWidth="1"/>
    <col min="7950" max="7950" width="21.7109375" style="2" customWidth="1"/>
    <col min="7951" max="8192" width="11.42578125" style="2"/>
    <col min="8193" max="8193" width="3.42578125" style="2" customWidth="1"/>
    <col min="8194" max="8194" width="23.85546875" style="2" customWidth="1"/>
    <col min="8195" max="8195" width="22.42578125" style="2" customWidth="1"/>
    <col min="8196" max="8196" width="25" style="2" customWidth="1"/>
    <col min="8197" max="8197" width="24" style="2" customWidth="1"/>
    <col min="8198" max="8198" width="28.5703125" style="2" customWidth="1"/>
    <col min="8199" max="8199" width="20.42578125" style="2" customWidth="1"/>
    <col min="8200" max="8200" width="18.140625" style="2" customWidth="1"/>
    <col min="8201" max="8201" width="18.85546875" style="2" customWidth="1"/>
    <col min="8202" max="8202" width="18.5703125" style="2" customWidth="1"/>
    <col min="8203" max="8203" width="19.28515625" style="2" customWidth="1"/>
    <col min="8204" max="8204" width="23.5703125" style="2" customWidth="1"/>
    <col min="8205" max="8205" width="16.7109375" style="2" customWidth="1"/>
    <col min="8206" max="8206" width="21.7109375" style="2" customWidth="1"/>
    <col min="8207" max="8448" width="11.42578125" style="2"/>
    <col min="8449" max="8449" width="3.42578125" style="2" customWidth="1"/>
    <col min="8450" max="8450" width="23.85546875" style="2" customWidth="1"/>
    <col min="8451" max="8451" width="22.42578125" style="2" customWidth="1"/>
    <col min="8452" max="8452" width="25" style="2" customWidth="1"/>
    <col min="8453" max="8453" width="24" style="2" customWidth="1"/>
    <col min="8454" max="8454" width="28.5703125" style="2" customWidth="1"/>
    <col min="8455" max="8455" width="20.42578125" style="2" customWidth="1"/>
    <col min="8456" max="8456" width="18.140625" style="2" customWidth="1"/>
    <col min="8457" max="8457" width="18.85546875" style="2" customWidth="1"/>
    <col min="8458" max="8458" width="18.5703125" style="2" customWidth="1"/>
    <col min="8459" max="8459" width="19.28515625" style="2" customWidth="1"/>
    <col min="8460" max="8460" width="23.5703125" style="2" customWidth="1"/>
    <col min="8461" max="8461" width="16.7109375" style="2" customWidth="1"/>
    <col min="8462" max="8462" width="21.7109375" style="2" customWidth="1"/>
    <col min="8463" max="8704" width="11.42578125" style="2"/>
    <col min="8705" max="8705" width="3.42578125" style="2" customWidth="1"/>
    <col min="8706" max="8706" width="23.85546875" style="2" customWidth="1"/>
    <col min="8707" max="8707" width="22.42578125" style="2" customWidth="1"/>
    <col min="8708" max="8708" width="25" style="2" customWidth="1"/>
    <col min="8709" max="8709" width="24" style="2" customWidth="1"/>
    <col min="8710" max="8710" width="28.5703125" style="2" customWidth="1"/>
    <col min="8711" max="8711" width="20.42578125" style="2" customWidth="1"/>
    <col min="8712" max="8712" width="18.140625" style="2" customWidth="1"/>
    <col min="8713" max="8713" width="18.85546875" style="2" customWidth="1"/>
    <col min="8714" max="8714" width="18.5703125" style="2" customWidth="1"/>
    <col min="8715" max="8715" width="19.28515625" style="2" customWidth="1"/>
    <col min="8716" max="8716" width="23.5703125" style="2" customWidth="1"/>
    <col min="8717" max="8717" width="16.7109375" style="2" customWidth="1"/>
    <col min="8718" max="8718" width="21.7109375" style="2" customWidth="1"/>
    <col min="8719" max="8960" width="11.42578125" style="2"/>
    <col min="8961" max="8961" width="3.42578125" style="2" customWidth="1"/>
    <col min="8962" max="8962" width="23.85546875" style="2" customWidth="1"/>
    <col min="8963" max="8963" width="22.42578125" style="2" customWidth="1"/>
    <col min="8964" max="8964" width="25" style="2" customWidth="1"/>
    <col min="8965" max="8965" width="24" style="2" customWidth="1"/>
    <col min="8966" max="8966" width="28.5703125" style="2" customWidth="1"/>
    <col min="8967" max="8967" width="20.42578125" style="2" customWidth="1"/>
    <col min="8968" max="8968" width="18.140625" style="2" customWidth="1"/>
    <col min="8969" max="8969" width="18.85546875" style="2" customWidth="1"/>
    <col min="8970" max="8970" width="18.5703125" style="2" customWidth="1"/>
    <col min="8971" max="8971" width="19.28515625" style="2" customWidth="1"/>
    <col min="8972" max="8972" width="23.5703125" style="2" customWidth="1"/>
    <col min="8973" max="8973" width="16.7109375" style="2" customWidth="1"/>
    <col min="8974" max="8974" width="21.7109375" style="2" customWidth="1"/>
    <col min="8975" max="9216" width="11.42578125" style="2"/>
    <col min="9217" max="9217" width="3.42578125" style="2" customWidth="1"/>
    <col min="9218" max="9218" width="23.85546875" style="2" customWidth="1"/>
    <col min="9219" max="9219" width="22.42578125" style="2" customWidth="1"/>
    <col min="9220" max="9220" width="25" style="2" customWidth="1"/>
    <col min="9221" max="9221" width="24" style="2" customWidth="1"/>
    <col min="9222" max="9222" width="28.5703125" style="2" customWidth="1"/>
    <col min="9223" max="9223" width="20.42578125" style="2" customWidth="1"/>
    <col min="9224" max="9224" width="18.140625" style="2" customWidth="1"/>
    <col min="9225" max="9225" width="18.85546875" style="2" customWidth="1"/>
    <col min="9226" max="9226" width="18.5703125" style="2" customWidth="1"/>
    <col min="9227" max="9227" width="19.28515625" style="2" customWidth="1"/>
    <col min="9228" max="9228" width="23.5703125" style="2" customWidth="1"/>
    <col min="9229" max="9229" width="16.7109375" style="2" customWidth="1"/>
    <col min="9230" max="9230" width="21.7109375" style="2" customWidth="1"/>
    <col min="9231" max="9472" width="11.42578125" style="2"/>
    <col min="9473" max="9473" width="3.42578125" style="2" customWidth="1"/>
    <col min="9474" max="9474" width="23.85546875" style="2" customWidth="1"/>
    <col min="9475" max="9475" width="22.42578125" style="2" customWidth="1"/>
    <col min="9476" max="9476" width="25" style="2" customWidth="1"/>
    <col min="9477" max="9477" width="24" style="2" customWidth="1"/>
    <col min="9478" max="9478" width="28.5703125" style="2" customWidth="1"/>
    <col min="9479" max="9479" width="20.42578125" style="2" customWidth="1"/>
    <col min="9480" max="9480" width="18.140625" style="2" customWidth="1"/>
    <col min="9481" max="9481" width="18.85546875" style="2" customWidth="1"/>
    <col min="9482" max="9482" width="18.5703125" style="2" customWidth="1"/>
    <col min="9483" max="9483" width="19.28515625" style="2" customWidth="1"/>
    <col min="9484" max="9484" width="23.5703125" style="2" customWidth="1"/>
    <col min="9485" max="9485" width="16.7109375" style="2" customWidth="1"/>
    <col min="9486" max="9486" width="21.7109375" style="2" customWidth="1"/>
    <col min="9487" max="9728" width="11.42578125" style="2"/>
    <col min="9729" max="9729" width="3.42578125" style="2" customWidth="1"/>
    <col min="9730" max="9730" width="23.85546875" style="2" customWidth="1"/>
    <col min="9731" max="9731" width="22.42578125" style="2" customWidth="1"/>
    <col min="9732" max="9732" width="25" style="2" customWidth="1"/>
    <col min="9733" max="9733" width="24" style="2" customWidth="1"/>
    <col min="9734" max="9734" width="28.5703125" style="2" customWidth="1"/>
    <col min="9735" max="9735" width="20.42578125" style="2" customWidth="1"/>
    <col min="9736" max="9736" width="18.140625" style="2" customWidth="1"/>
    <col min="9737" max="9737" width="18.85546875" style="2" customWidth="1"/>
    <col min="9738" max="9738" width="18.5703125" style="2" customWidth="1"/>
    <col min="9739" max="9739" width="19.28515625" style="2" customWidth="1"/>
    <col min="9740" max="9740" width="23.5703125" style="2" customWidth="1"/>
    <col min="9741" max="9741" width="16.7109375" style="2" customWidth="1"/>
    <col min="9742" max="9742" width="21.7109375" style="2" customWidth="1"/>
    <col min="9743" max="9984" width="11.42578125" style="2"/>
    <col min="9985" max="9985" width="3.42578125" style="2" customWidth="1"/>
    <col min="9986" max="9986" width="23.85546875" style="2" customWidth="1"/>
    <col min="9987" max="9987" width="22.42578125" style="2" customWidth="1"/>
    <col min="9988" max="9988" width="25" style="2" customWidth="1"/>
    <col min="9989" max="9989" width="24" style="2" customWidth="1"/>
    <col min="9990" max="9990" width="28.5703125" style="2" customWidth="1"/>
    <col min="9991" max="9991" width="20.42578125" style="2" customWidth="1"/>
    <col min="9992" max="9992" width="18.140625" style="2" customWidth="1"/>
    <col min="9993" max="9993" width="18.85546875" style="2" customWidth="1"/>
    <col min="9994" max="9994" width="18.5703125" style="2" customWidth="1"/>
    <col min="9995" max="9995" width="19.28515625" style="2" customWidth="1"/>
    <col min="9996" max="9996" width="23.5703125" style="2" customWidth="1"/>
    <col min="9997" max="9997" width="16.7109375" style="2" customWidth="1"/>
    <col min="9998" max="9998" width="21.7109375" style="2" customWidth="1"/>
    <col min="9999" max="10240" width="11.42578125" style="2"/>
    <col min="10241" max="10241" width="3.42578125" style="2" customWidth="1"/>
    <col min="10242" max="10242" width="23.85546875" style="2" customWidth="1"/>
    <col min="10243" max="10243" width="22.42578125" style="2" customWidth="1"/>
    <col min="10244" max="10244" width="25" style="2" customWidth="1"/>
    <col min="10245" max="10245" width="24" style="2" customWidth="1"/>
    <col min="10246" max="10246" width="28.5703125" style="2" customWidth="1"/>
    <col min="10247" max="10247" width="20.42578125" style="2" customWidth="1"/>
    <col min="10248" max="10248" width="18.140625" style="2" customWidth="1"/>
    <col min="10249" max="10249" width="18.85546875" style="2" customWidth="1"/>
    <col min="10250" max="10250" width="18.5703125" style="2" customWidth="1"/>
    <col min="10251" max="10251" width="19.28515625" style="2" customWidth="1"/>
    <col min="10252" max="10252" width="23.5703125" style="2" customWidth="1"/>
    <col min="10253" max="10253" width="16.7109375" style="2" customWidth="1"/>
    <col min="10254" max="10254" width="21.7109375" style="2" customWidth="1"/>
    <col min="10255" max="10496" width="11.42578125" style="2"/>
    <col min="10497" max="10497" width="3.42578125" style="2" customWidth="1"/>
    <col min="10498" max="10498" width="23.85546875" style="2" customWidth="1"/>
    <col min="10499" max="10499" width="22.42578125" style="2" customWidth="1"/>
    <col min="10500" max="10500" width="25" style="2" customWidth="1"/>
    <col min="10501" max="10501" width="24" style="2" customWidth="1"/>
    <col min="10502" max="10502" width="28.5703125" style="2" customWidth="1"/>
    <col min="10503" max="10503" width="20.42578125" style="2" customWidth="1"/>
    <col min="10504" max="10504" width="18.140625" style="2" customWidth="1"/>
    <col min="10505" max="10505" width="18.85546875" style="2" customWidth="1"/>
    <col min="10506" max="10506" width="18.5703125" style="2" customWidth="1"/>
    <col min="10507" max="10507" width="19.28515625" style="2" customWidth="1"/>
    <col min="10508" max="10508" width="23.5703125" style="2" customWidth="1"/>
    <col min="10509" max="10509" width="16.7109375" style="2" customWidth="1"/>
    <col min="10510" max="10510" width="21.7109375" style="2" customWidth="1"/>
    <col min="10511" max="10752" width="11.42578125" style="2"/>
    <col min="10753" max="10753" width="3.42578125" style="2" customWidth="1"/>
    <col min="10754" max="10754" width="23.85546875" style="2" customWidth="1"/>
    <col min="10755" max="10755" width="22.42578125" style="2" customWidth="1"/>
    <col min="10756" max="10756" width="25" style="2" customWidth="1"/>
    <col min="10757" max="10757" width="24" style="2" customWidth="1"/>
    <col min="10758" max="10758" width="28.5703125" style="2" customWidth="1"/>
    <col min="10759" max="10759" width="20.42578125" style="2" customWidth="1"/>
    <col min="10760" max="10760" width="18.140625" style="2" customWidth="1"/>
    <col min="10761" max="10761" width="18.85546875" style="2" customWidth="1"/>
    <col min="10762" max="10762" width="18.5703125" style="2" customWidth="1"/>
    <col min="10763" max="10763" width="19.28515625" style="2" customWidth="1"/>
    <col min="10764" max="10764" width="23.5703125" style="2" customWidth="1"/>
    <col min="10765" max="10765" width="16.7109375" style="2" customWidth="1"/>
    <col min="10766" max="10766" width="21.7109375" style="2" customWidth="1"/>
    <col min="10767" max="11008" width="11.42578125" style="2"/>
    <col min="11009" max="11009" width="3.42578125" style="2" customWidth="1"/>
    <col min="11010" max="11010" width="23.85546875" style="2" customWidth="1"/>
    <col min="11011" max="11011" width="22.42578125" style="2" customWidth="1"/>
    <col min="11012" max="11012" width="25" style="2" customWidth="1"/>
    <col min="11013" max="11013" width="24" style="2" customWidth="1"/>
    <col min="11014" max="11014" width="28.5703125" style="2" customWidth="1"/>
    <col min="11015" max="11015" width="20.42578125" style="2" customWidth="1"/>
    <col min="11016" max="11016" width="18.140625" style="2" customWidth="1"/>
    <col min="11017" max="11017" width="18.85546875" style="2" customWidth="1"/>
    <col min="11018" max="11018" width="18.5703125" style="2" customWidth="1"/>
    <col min="11019" max="11019" width="19.28515625" style="2" customWidth="1"/>
    <col min="11020" max="11020" width="23.5703125" style="2" customWidth="1"/>
    <col min="11021" max="11021" width="16.7109375" style="2" customWidth="1"/>
    <col min="11022" max="11022" width="21.7109375" style="2" customWidth="1"/>
    <col min="11023" max="11264" width="11.42578125" style="2"/>
    <col min="11265" max="11265" width="3.42578125" style="2" customWidth="1"/>
    <col min="11266" max="11266" width="23.85546875" style="2" customWidth="1"/>
    <col min="11267" max="11267" width="22.42578125" style="2" customWidth="1"/>
    <col min="11268" max="11268" width="25" style="2" customWidth="1"/>
    <col min="11269" max="11269" width="24" style="2" customWidth="1"/>
    <col min="11270" max="11270" width="28.5703125" style="2" customWidth="1"/>
    <col min="11271" max="11271" width="20.42578125" style="2" customWidth="1"/>
    <col min="11272" max="11272" width="18.140625" style="2" customWidth="1"/>
    <col min="11273" max="11273" width="18.85546875" style="2" customWidth="1"/>
    <col min="11274" max="11274" width="18.5703125" style="2" customWidth="1"/>
    <col min="11275" max="11275" width="19.28515625" style="2" customWidth="1"/>
    <col min="11276" max="11276" width="23.5703125" style="2" customWidth="1"/>
    <col min="11277" max="11277" width="16.7109375" style="2" customWidth="1"/>
    <col min="11278" max="11278" width="21.7109375" style="2" customWidth="1"/>
    <col min="11279" max="11520" width="11.42578125" style="2"/>
    <col min="11521" max="11521" width="3.42578125" style="2" customWidth="1"/>
    <col min="11522" max="11522" width="23.85546875" style="2" customWidth="1"/>
    <col min="11523" max="11523" width="22.42578125" style="2" customWidth="1"/>
    <col min="11524" max="11524" width="25" style="2" customWidth="1"/>
    <col min="11525" max="11525" width="24" style="2" customWidth="1"/>
    <col min="11526" max="11526" width="28.5703125" style="2" customWidth="1"/>
    <col min="11527" max="11527" width="20.42578125" style="2" customWidth="1"/>
    <col min="11528" max="11528" width="18.140625" style="2" customWidth="1"/>
    <col min="11529" max="11529" width="18.85546875" style="2" customWidth="1"/>
    <col min="11530" max="11530" width="18.5703125" style="2" customWidth="1"/>
    <col min="11531" max="11531" width="19.28515625" style="2" customWidth="1"/>
    <col min="11532" max="11532" width="23.5703125" style="2" customWidth="1"/>
    <col min="11533" max="11533" width="16.7109375" style="2" customWidth="1"/>
    <col min="11534" max="11534" width="21.7109375" style="2" customWidth="1"/>
    <col min="11535" max="11776" width="11.42578125" style="2"/>
    <col min="11777" max="11777" width="3.42578125" style="2" customWidth="1"/>
    <col min="11778" max="11778" width="23.85546875" style="2" customWidth="1"/>
    <col min="11779" max="11779" width="22.42578125" style="2" customWidth="1"/>
    <col min="11780" max="11780" width="25" style="2" customWidth="1"/>
    <col min="11781" max="11781" width="24" style="2" customWidth="1"/>
    <col min="11782" max="11782" width="28.5703125" style="2" customWidth="1"/>
    <col min="11783" max="11783" width="20.42578125" style="2" customWidth="1"/>
    <col min="11784" max="11784" width="18.140625" style="2" customWidth="1"/>
    <col min="11785" max="11785" width="18.85546875" style="2" customWidth="1"/>
    <col min="11786" max="11786" width="18.5703125" style="2" customWidth="1"/>
    <col min="11787" max="11787" width="19.28515625" style="2" customWidth="1"/>
    <col min="11788" max="11788" width="23.5703125" style="2" customWidth="1"/>
    <col min="11789" max="11789" width="16.7109375" style="2" customWidth="1"/>
    <col min="11790" max="11790" width="21.7109375" style="2" customWidth="1"/>
    <col min="11791" max="12032" width="11.42578125" style="2"/>
    <col min="12033" max="12033" width="3.42578125" style="2" customWidth="1"/>
    <col min="12034" max="12034" width="23.85546875" style="2" customWidth="1"/>
    <col min="12035" max="12035" width="22.42578125" style="2" customWidth="1"/>
    <col min="12036" max="12036" width="25" style="2" customWidth="1"/>
    <col min="12037" max="12037" width="24" style="2" customWidth="1"/>
    <col min="12038" max="12038" width="28.5703125" style="2" customWidth="1"/>
    <col min="12039" max="12039" width="20.42578125" style="2" customWidth="1"/>
    <col min="12040" max="12040" width="18.140625" style="2" customWidth="1"/>
    <col min="12041" max="12041" width="18.85546875" style="2" customWidth="1"/>
    <col min="12042" max="12042" width="18.5703125" style="2" customWidth="1"/>
    <col min="12043" max="12043" width="19.28515625" style="2" customWidth="1"/>
    <col min="12044" max="12044" width="23.5703125" style="2" customWidth="1"/>
    <col min="12045" max="12045" width="16.7109375" style="2" customWidth="1"/>
    <col min="12046" max="12046" width="21.7109375" style="2" customWidth="1"/>
    <col min="12047" max="12288" width="11.42578125" style="2"/>
    <col min="12289" max="12289" width="3.42578125" style="2" customWidth="1"/>
    <col min="12290" max="12290" width="23.85546875" style="2" customWidth="1"/>
    <col min="12291" max="12291" width="22.42578125" style="2" customWidth="1"/>
    <col min="12292" max="12292" width="25" style="2" customWidth="1"/>
    <col min="12293" max="12293" width="24" style="2" customWidth="1"/>
    <col min="12294" max="12294" width="28.5703125" style="2" customWidth="1"/>
    <col min="12295" max="12295" width="20.42578125" style="2" customWidth="1"/>
    <col min="12296" max="12296" width="18.140625" style="2" customWidth="1"/>
    <col min="12297" max="12297" width="18.85546875" style="2" customWidth="1"/>
    <col min="12298" max="12298" width="18.5703125" style="2" customWidth="1"/>
    <col min="12299" max="12299" width="19.28515625" style="2" customWidth="1"/>
    <col min="12300" max="12300" width="23.5703125" style="2" customWidth="1"/>
    <col min="12301" max="12301" width="16.7109375" style="2" customWidth="1"/>
    <col min="12302" max="12302" width="21.7109375" style="2" customWidth="1"/>
    <col min="12303" max="12544" width="11.42578125" style="2"/>
    <col min="12545" max="12545" width="3.42578125" style="2" customWidth="1"/>
    <col min="12546" max="12546" width="23.85546875" style="2" customWidth="1"/>
    <col min="12547" max="12547" width="22.42578125" style="2" customWidth="1"/>
    <col min="12548" max="12548" width="25" style="2" customWidth="1"/>
    <col min="12549" max="12549" width="24" style="2" customWidth="1"/>
    <col min="12550" max="12550" width="28.5703125" style="2" customWidth="1"/>
    <col min="12551" max="12551" width="20.42578125" style="2" customWidth="1"/>
    <col min="12552" max="12552" width="18.140625" style="2" customWidth="1"/>
    <col min="12553" max="12553" width="18.85546875" style="2" customWidth="1"/>
    <col min="12554" max="12554" width="18.5703125" style="2" customWidth="1"/>
    <col min="12555" max="12555" width="19.28515625" style="2" customWidth="1"/>
    <col min="12556" max="12556" width="23.5703125" style="2" customWidth="1"/>
    <col min="12557" max="12557" width="16.7109375" style="2" customWidth="1"/>
    <col min="12558" max="12558" width="21.7109375" style="2" customWidth="1"/>
    <col min="12559" max="12800" width="11.42578125" style="2"/>
    <col min="12801" max="12801" width="3.42578125" style="2" customWidth="1"/>
    <col min="12802" max="12802" width="23.85546875" style="2" customWidth="1"/>
    <col min="12803" max="12803" width="22.42578125" style="2" customWidth="1"/>
    <col min="12804" max="12804" width="25" style="2" customWidth="1"/>
    <col min="12805" max="12805" width="24" style="2" customWidth="1"/>
    <col min="12806" max="12806" width="28.5703125" style="2" customWidth="1"/>
    <col min="12807" max="12807" width="20.42578125" style="2" customWidth="1"/>
    <col min="12808" max="12808" width="18.140625" style="2" customWidth="1"/>
    <col min="12809" max="12809" width="18.85546875" style="2" customWidth="1"/>
    <col min="12810" max="12810" width="18.5703125" style="2" customWidth="1"/>
    <col min="12811" max="12811" width="19.28515625" style="2" customWidth="1"/>
    <col min="12812" max="12812" width="23.5703125" style="2" customWidth="1"/>
    <col min="12813" max="12813" width="16.7109375" style="2" customWidth="1"/>
    <col min="12814" max="12814" width="21.7109375" style="2" customWidth="1"/>
    <col min="12815" max="13056" width="11.42578125" style="2"/>
    <col min="13057" max="13057" width="3.42578125" style="2" customWidth="1"/>
    <col min="13058" max="13058" width="23.85546875" style="2" customWidth="1"/>
    <col min="13059" max="13059" width="22.42578125" style="2" customWidth="1"/>
    <col min="13060" max="13060" width="25" style="2" customWidth="1"/>
    <col min="13061" max="13061" width="24" style="2" customWidth="1"/>
    <col min="13062" max="13062" width="28.5703125" style="2" customWidth="1"/>
    <col min="13063" max="13063" width="20.42578125" style="2" customWidth="1"/>
    <col min="13064" max="13064" width="18.140625" style="2" customWidth="1"/>
    <col min="13065" max="13065" width="18.85546875" style="2" customWidth="1"/>
    <col min="13066" max="13066" width="18.5703125" style="2" customWidth="1"/>
    <col min="13067" max="13067" width="19.28515625" style="2" customWidth="1"/>
    <col min="13068" max="13068" width="23.5703125" style="2" customWidth="1"/>
    <col min="13069" max="13069" width="16.7109375" style="2" customWidth="1"/>
    <col min="13070" max="13070" width="21.7109375" style="2" customWidth="1"/>
    <col min="13071" max="13312" width="11.42578125" style="2"/>
    <col min="13313" max="13313" width="3.42578125" style="2" customWidth="1"/>
    <col min="13314" max="13314" width="23.85546875" style="2" customWidth="1"/>
    <col min="13315" max="13315" width="22.42578125" style="2" customWidth="1"/>
    <col min="13316" max="13316" width="25" style="2" customWidth="1"/>
    <col min="13317" max="13317" width="24" style="2" customWidth="1"/>
    <col min="13318" max="13318" width="28.5703125" style="2" customWidth="1"/>
    <col min="13319" max="13319" width="20.42578125" style="2" customWidth="1"/>
    <col min="13320" max="13320" width="18.140625" style="2" customWidth="1"/>
    <col min="13321" max="13321" width="18.85546875" style="2" customWidth="1"/>
    <col min="13322" max="13322" width="18.5703125" style="2" customWidth="1"/>
    <col min="13323" max="13323" width="19.28515625" style="2" customWidth="1"/>
    <col min="13324" max="13324" width="23.5703125" style="2" customWidth="1"/>
    <col min="13325" max="13325" width="16.7109375" style="2" customWidth="1"/>
    <col min="13326" max="13326" width="21.7109375" style="2" customWidth="1"/>
    <col min="13327" max="13568" width="11.42578125" style="2"/>
    <col min="13569" max="13569" width="3.42578125" style="2" customWidth="1"/>
    <col min="13570" max="13570" width="23.85546875" style="2" customWidth="1"/>
    <col min="13571" max="13571" width="22.42578125" style="2" customWidth="1"/>
    <col min="13572" max="13572" width="25" style="2" customWidth="1"/>
    <col min="13573" max="13573" width="24" style="2" customWidth="1"/>
    <col min="13574" max="13574" width="28.5703125" style="2" customWidth="1"/>
    <col min="13575" max="13575" width="20.42578125" style="2" customWidth="1"/>
    <col min="13576" max="13576" width="18.140625" style="2" customWidth="1"/>
    <col min="13577" max="13577" width="18.85546875" style="2" customWidth="1"/>
    <col min="13578" max="13578" width="18.5703125" style="2" customWidth="1"/>
    <col min="13579" max="13579" width="19.28515625" style="2" customWidth="1"/>
    <col min="13580" max="13580" width="23.5703125" style="2" customWidth="1"/>
    <col min="13581" max="13581" width="16.7109375" style="2" customWidth="1"/>
    <col min="13582" max="13582" width="21.7109375" style="2" customWidth="1"/>
    <col min="13583" max="13824" width="11.42578125" style="2"/>
    <col min="13825" max="13825" width="3.42578125" style="2" customWidth="1"/>
    <col min="13826" max="13826" width="23.85546875" style="2" customWidth="1"/>
    <col min="13827" max="13827" width="22.42578125" style="2" customWidth="1"/>
    <col min="13828" max="13828" width="25" style="2" customWidth="1"/>
    <col min="13829" max="13829" width="24" style="2" customWidth="1"/>
    <col min="13830" max="13830" width="28.5703125" style="2" customWidth="1"/>
    <col min="13831" max="13831" width="20.42578125" style="2" customWidth="1"/>
    <col min="13832" max="13832" width="18.140625" style="2" customWidth="1"/>
    <col min="13833" max="13833" width="18.85546875" style="2" customWidth="1"/>
    <col min="13834" max="13834" width="18.5703125" style="2" customWidth="1"/>
    <col min="13835" max="13835" width="19.28515625" style="2" customWidth="1"/>
    <col min="13836" max="13836" width="23.5703125" style="2" customWidth="1"/>
    <col min="13837" max="13837" width="16.7109375" style="2" customWidth="1"/>
    <col min="13838" max="13838" width="21.7109375" style="2" customWidth="1"/>
    <col min="13839" max="14080" width="11.42578125" style="2"/>
    <col min="14081" max="14081" width="3.42578125" style="2" customWidth="1"/>
    <col min="14082" max="14082" width="23.85546875" style="2" customWidth="1"/>
    <col min="14083" max="14083" width="22.42578125" style="2" customWidth="1"/>
    <col min="14084" max="14084" width="25" style="2" customWidth="1"/>
    <col min="14085" max="14085" width="24" style="2" customWidth="1"/>
    <col min="14086" max="14086" width="28.5703125" style="2" customWidth="1"/>
    <col min="14087" max="14087" width="20.42578125" style="2" customWidth="1"/>
    <col min="14088" max="14088" width="18.140625" style="2" customWidth="1"/>
    <col min="14089" max="14089" width="18.85546875" style="2" customWidth="1"/>
    <col min="14090" max="14090" width="18.5703125" style="2" customWidth="1"/>
    <col min="14091" max="14091" width="19.28515625" style="2" customWidth="1"/>
    <col min="14092" max="14092" width="23.5703125" style="2" customWidth="1"/>
    <col min="14093" max="14093" width="16.7109375" style="2" customWidth="1"/>
    <col min="14094" max="14094" width="21.7109375" style="2" customWidth="1"/>
    <col min="14095" max="14336" width="11.42578125" style="2"/>
    <col min="14337" max="14337" width="3.42578125" style="2" customWidth="1"/>
    <col min="14338" max="14338" width="23.85546875" style="2" customWidth="1"/>
    <col min="14339" max="14339" width="22.42578125" style="2" customWidth="1"/>
    <col min="14340" max="14340" width="25" style="2" customWidth="1"/>
    <col min="14341" max="14341" width="24" style="2" customWidth="1"/>
    <col min="14342" max="14342" width="28.5703125" style="2" customWidth="1"/>
    <col min="14343" max="14343" width="20.42578125" style="2" customWidth="1"/>
    <col min="14344" max="14344" width="18.140625" style="2" customWidth="1"/>
    <col min="14345" max="14345" width="18.85546875" style="2" customWidth="1"/>
    <col min="14346" max="14346" width="18.5703125" style="2" customWidth="1"/>
    <col min="14347" max="14347" width="19.28515625" style="2" customWidth="1"/>
    <col min="14348" max="14348" width="23.5703125" style="2" customWidth="1"/>
    <col min="14349" max="14349" width="16.7109375" style="2" customWidth="1"/>
    <col min="14350" max="14350" width="21.7109375" style="2" customWidth="1"/>
    <col min="14351" max="14592" width="11.42578125" style="2"/>
    <col min="14593" max="14593" width="3.42578125" style="2" customWidth="1"/>
    <col min="14594" max="14594" width="23.85546875" style="2" customWidth="1"/>
    <col min="14595" max="14595" width="22.42578125" style="2" customWidth="1"/>
    <col min="14596" max="14596" width="25" style="2" customWidth="1"/>
    <col min="14597" max="14597" width="24" style="2" customWidth="1"/>
    <col min="14598" max="14598" width="28.5703125" style="2" customWidth="1"/>
    <col min="14599" max="14599" width="20.42578125" style="2" customWidth="1"/>
    <col min="14600" max="14600" width="18.140625" style="2" customWidth="1"/>
    <col min="14601" max="14601" width="18.85546875" style="2" customWidth="1"/>
    <col min="14602" max="14602" width="18.5703125" style="2" customWidth="1"/>
    <col min="14603" max="14603" width="19.28515625" style="2" customWidth="1"/>
    <col min="14604" max="14604" width="23.5703125" style="2" customWidth="1"/>
    <col min="14605" max="14605" width="16.7109375" style="2" customWidth="1"/>
    <col min="14606" max="14606" width="21.7109375" style="2" customWidth="1"/>
    <col min="14607" max="14848" width="11.42578125" style="2"/>
    <col min="14849" max="14849" width="3.42578125" style="2" customWidth="1"/>
    <col min="14850" max="14850" width="23.85546875" style="2" customWidth="1"/>
    <col min="14851" max="14851" width="22.42578125" style="2" customWidth="1"/>
    <col min="14852" max="14852" width="25" style="2" customWidth="1"/>
    <col min="14853" max="14853" width="24" style="2" customWidth="1"/>
    <col min="14854" max="14854" width="28.5703125" style="2" customWidth="1"/>
    <col min="14855" max="14855" width="20.42578125" style="2" customWidth="1"/>
    <col min="14856" max="14856" width="18.140625" style="2" customWidth="1"/>
    <col min="14857" max="14857" width="18.85546875" style="2" customWidth="1"/>
    <col min="14858" max="14858" width="18.5703125" style="2" customWidth="1"/>
    <col min="14859" max="14859" width="19.28515625" style="2" customWidth="1"/>
    <col min="14860" max="14860" width="23.5703125" style="2" customWidth="1"/>
    <col min="14861" max="14861" width="16.7109375" style="2" customWidth="1"/>
    <col min="14862" max="14862" width="21.7109375" style="2" customWidth="1"/>
    <col min="14863" max="15104" width="11.42578125" style="2"/>
    <col min="15105" max="15105" width="3.42578125" style="2" customWidth="1"/>
    <col min="15106" max="15106" width="23.85546875" style="2" customWidth="1"/>
    <col min="15107" max="15107" width="22.42578125" style="2" customWidth="1"/>
    <col min="15108" max="15108" width="25" style="2" customWidth="1"/>
    <col min="15109" max="15109" width="24" style="2" customWidth="1"/>
    <col min="15110" max="15110" width="28.5703125" style="2" customWidth="1"/>
    <col min="15111" max="15111" width="20.42578125" style="2" customWidth="1"/>
    <col min="15112" max="15112" width="18.140625" style="2" customWidth="1"/>
    <col min="15113" max="15113" width="18.85546875" style="2" customWidth="1"/>
    <col min="15114" max="15114" width="18.5703125" style="2" customWidth="1"/>
    <col min="15115" max="15115" width="19.28515625" style="2" customWidth="1"/>
    <col min="15116" max="15116" width="23.5703125" style="2" customWidth="1"/>
    <col min="15117" max="15117" width="16.7109375" style="2" customWidth="1"/>
    <col min="15118" max="15118" width="21.7109375" style="2" customWidth="1"/>
    <col min="15119" max="15360" width="11.42578125" style="2"/>
    <col min="15361" max="15361" width="3.42578125" style="2" customWidth="1"/>
    <col min="15362" max="15362" width="23.85546875" style="2" customWidth="1"/>
    <col min="15363" max="15363" width="22.42578125" style="2" customWidth="1"/>
    <col min="15364" max="15364" width="25" style="2" customWidth="1"/>
    <col min="15365" max="15365" width="24" style="2" customWidth="1"/>
    <col min="15366" max="15366" width="28.5703125" style="2" customWidth="1"/>
    <col min="15367" max="15367" width="20.42578125" style="2" customWidth="1"/>
    <col min="15368" max="15368" width="18.140625" style="2" customWidth="1"/>
    <col min="15369" max="15369" width="18.85546875" style="2" customWidth="1"/>
    <col min="15370" max="15370" width="18.5703125" style="2" customWidth="1"/>
    <col min="15371" max="15371" width="19.28515625" style="2" customWidth="1"/>
    <col min="15372" max="15372" width="23.5703125" style="2" customWidth="1"/>
    <col min="15373" max="15373" width="16.7109375" style="2" customWidth="1"/>
    <col min="15374" max="15374" width="21.7109375" style="2" customWidth="1"/>
    <col min="15375" max="15616" width="11.42578125" style="2"/>
    <col min="15617" max="15617" width="3.42578125" style="2" customWidth="1"/>
    <col min="15618" max="15618" width="23.85546875" style="2" customWidth="1"/>
    <col min="15619" max="15619" width="22.42578125" style="2" customWidth="1"/>
    <col min="15620" max="15620" width="25" style="2" customWidth="1"/>
    <col min="15621" max="15621" width="24" style="2" customWidth="1"/>
    <col min="15622" max="15622" width="28.5703125" style="2" customWidth="1"/>
    <col min="15623" max="15623" width="20.42578125" style="2" customWidth="1"/>
    <col min="15624" max="15624" width="18.140625" style="2" customWidth="1"/>
    <col min="15625" max="15625" width="18.85546875" style="2" customWidth="1"/>
    <col min="15626" max="15626" width="18.5703125" style="2" customWidth="1"/>
    <col min="15627" max="15627" width="19.28515625" style="2" customWidth="1"/>
    <col min="15628" max="15628" width="23.5703125" style="2" customWidth="1"/>
    <col min="15629" max="15629" width="16.7109375" style="2" customWidth="1"/>
    <col min="15630" max="15630" width="21.7109375" style="2" customWidth="1"/>
    <col min="15631" max="15872" width="11.42578125" style="2"/>
    <col min="15873" max="15873" width="3.42578125" style="2" customWidth="1"/>
    <col min="15874" max="15874" width="23.85546875" style="2" customWidth="1"/>
    <col min="15875" max="15875" width="22.42578125" style="2" customWidth="1"/>
    <col min="15876" max="15876" width="25" style="2" customWidth="1"/>
    <col min="15877" max="15877" width="24" style="2" customWidth="1"/>
    <col min="15878" max="15878" width="28.5703125" style="2" customWidth="1"/>
    <col min="15879" max="15879" width="20.42578125" style="2" customWidth="1"/>
    <col min="15880" max="15880" width="18.140625" style="2" customWidth="1"/>
    <col min="15881" max="15881" width="18.85546875" style="2" customWidth="1"/>
    <col min="15882" max="15882" width="18.5703125" style="2" customWidth="1"/>
    <col min="15883" max="15883" width="19.28515625" style="2" customWidth="1"/>
    <col min="15884" max="15884" width="23.5703125" style="2" customWidth="1"/>
    <col min="15885" max="15885" width="16.7109375" style="2" customWidth="1"/>
    <col min="15886" max="15886" width="21.7109375" style="2" customWidth="1"/>
    <col min="15887" max="16128" width="11.42578125" style="2"/>
    <col min="16129" max="16129" width="3.42578125" style="2" customWidth="1"/>
    <col min="16130" max="16130" width="23.85546875" style="2" customWidth="1"/>
    <col min="16131" max="16131" width="22.42578125" style="2" customWidth="1"/>
    <col min="16132" max="16132" width="25" style="2" customWidth="1"/>
    <col min="16133" max="16133" width="24" style="2" customWidth="1"/>
    <col min="16134" max="16134" width="28.5703125" style="2" customWidth="1"/>
    <col min="16135" max="16135" width="20.42578125" style="2" customWidth="1"/>
    <col min="16136" max="16136" width="18.140625" style="2" customWidth="1"/>
    <col min="16137" max="16137" width="18.85546875" style="2" customWidth="1"/>
    <col min="16138" max="16138" width="18.5703125" style="2" customWidth="1"/>
    <col min="16139" max="16139" width="19.28515625" style="2" customWidth="1"/>
    <col min="16140" max="16140" width="23.5703125" style="2" customWidth="1"/>
    <col min="16141" max="16141" width="16.7109375" style="2" customWidth="1"/>
    <col min="16142" max="16142" width="21.7109375" style="2" customWidth="1"/>
    <col min="16143" max="16384" width="11.42578125" style="2"/>
  </cols>
  <sheetData>
    <row r="1" spans="1:14" s="1" customFormat="1" ht="36.75" customHeight="1" x14ac:dyDescent="0.25">
      <c r="A1" s="195"/>
      <c r="B1" s="364"/>
      <c r="C1" s="326" t="s">
        <v>314</v>
      </c>
      <c r="D1" s="326"/>
      <c r="E1" s="326"/>
      <c r="F1" s="326"/>
      <c r="G1" s="326"/>
      <c r="H1" s="326"/>
      <c r="I1" s="326"/>
      <c r="J1" s="326"/>
      <c r="K1" s="326"/>
      <c r="L1" s="326"/>
      <c r="M1" s="326"/>
      <c r="N1" s="196" t="s">
        <v>279</v>
      </c>
    </row>
    <row r="2" spans="1:14" s="1" customFormat="1" ht="21" customHeight="1" x14ac:dyDescent="0.25">
      <c r="A2" s="195"/>
      <c r="B2" s="364"/>
      <c r="C2" s="326"/>
      <c r="D2" s="326"/>
      <c r="E2" s="326"/>
      <c r="F2" s="326"/>
      <c r="G2" s="326"/>
      <c r="H2" s="326"/>
      <c r="I2" s="326"/>
      <c r="J2" s="326"/>
      <c r="K2" s="326"/>
      <c r="L2" s="326"/>
      <c r="M2" s="326"/>
      <c r="N2" s="196" t="s">
        <v>0</v>
      </c>
    </row>
    <row r="3" spans="1:14" ht="18.75" customHeight="1" x14ac:dyDescent="0.25">
      <c r="B3" s="361"/>
      <c r="C3" s="363"/>
      <c r="D3" s="363"/>
      <c r="E3" s="363"/>
      <c r="F3" s="363"/>
      <c r="G3" s="363"/>
      <c r="H3" s="363"/>
      <c r="I3" s="363"/>
    </row>
    <row r="4" spans="1:14" ht="29.25" customHeight="1" x14ac:dyDescent="0.25">
      <c r="B4" s="361"/>
      <c r="C4" s="361"/>
      <c r="D4" s="361"/>
      <c r="E4" s="361"/>
      <c r="F4" s="361"/>
      <c r="G4" s="361"/>
      <c r="H4" s="361"/>
      <c r="I4" s="361"/>
    </row>
    <row r="5" spans="1:14" ht="29.25" customHeight="1" x14ac:dyDescent="0.25">
      <c r="B5" s="41" t="s">
        <v>247</v>
      </c>
      <c r="C5" s="375"/>
      <c r="D5" s="375"/>
      <c r="E5" s="375"/>
      <c r="F5" s="375"/>
      <c r="G5" s="375"/>
      <c r="H5" s="375"/>
      <c r="I5" s="375"/>
    </row>
    <row r="6" spans="1:14" ht="29.25" customHeight="1" x14ac:dyDescent="0.25">
      <c r="B6" s="41" t="s">
        <v>248</v>
      </c>
      <c r="C6" s="374"/>
      <c r="D6" s="374"/>
      <c r="E6" s="374"/>
      <c r="F6" s="152" t="s">
        <v>249</v>
      </c>
      <c r="G6" s="361"/>
      <c r="H6" s="361"/>
      <c r="I6" s="361"/>
    </row>
    <row r="7" spans="1:14" ht="29.25" customHeight="1" x14ac:dyDescent="0.25">
      <c r="B7" s="41" t="s">
        <v>250</v>
      </c>
      <c r="C7" s="374"/>
      <c r="D7" s="374"/>
      <c r="E7" s="374"/>
      <c r="F7" s="152" t="s">
        <v>251</v>
      </c>
      <c r="G7" s="361"/>
      <c r="H7" s="361"/>
      <c r="I7" s="361"/>
    </row>
    <row r="8" spans="1:14" ht="29.25" customHeight="1" x14ac:dyDescent="0.25">
      <c r="C8" s="88"/>
      <c r="D8" s="88"/>
      <c r="E8" s="88"/>
      <c r="F8" s="87"/>
      <c r="G8" s="153"/>
      <c r="H8" s="153"/>
      <c r="I8" s="153"/>
    </row>
    <row r="9" spans="1:14" s="1" customFormat="1" ht="33" customHeight="1" x14ac:dyDescent="0.25">
      <c r="B9" s="341" t="s">
        <v>65</v>
      </c>
      <c r="C9" s="341"/>
      <c r="D9" s="341"/>
      <c r="E9" s="341"/>
      <c r="F9" s="341"/>
      <c r="G9" s="341"/>
      <c r="H9" s="341"/>
      <c r="I9" s="341"/>
      <c r="J9" s="85"/>
    </row>
    <row r="10" spans="1:14" x14ac:dyDescent="0.25">
      <c r="C10" s="84"/>
      <c r="D10" s="86"/>
      <c r="E10" s="87"/>
      <c r="F10" s="88"/>
    </row>
    <row r="11" spans="1:14" ht="229.5" customHeight="1" x14ac:dyDescent="0.25">
      <c r="B11" s="340" t="s">
        <v>77</v>
      </c>
      <c r="C11" s="340"/>
      <c r="D11" s="340"/>
      <c r="E11" s="340"/>
      <c r="F11" s="340"/>
      <c r="G11" s="340"/>
      <c r="H11" s="340"/>
      <c r="I11" s="340"/>
    </row>
    <row r="12" spans="1:14" ht="8.25" customHeight="1" x14ac:dyDescent="0.25">
      <c r="B12" s="3"/>
      <c r="E12" s="3"/>
    </row>
    <row r="13" spans="1:14" ht="15.75" x14ac:dyDescent="0.25">
      <c r="B13" s="347" t="s">
        <v>1</v>
      </c>
      <c r="C13" s="347"/>
      <c r="D13" s="347"/>
      <c r="E13" s="347"/>
      <c r="F13" s="347"/>
      <c r="G13" s="347"/>
      <c r="H13" s="347"/>
      <c r="I13" s="347"/>
    </row>
    <row r="14" spans="1:14" ht="29.25" customHeight="1" x14ac:dyDescent="0.25">
      <c r="B14" s="345" t="s">
        <v>70</v>
      </c>
      <c r="C14" s="345"/>
      <c r="D14" s="345"/>
      <c r="E14" s="345"/>
      <c r="F14" s="345"/>
      <c r="G14" s="345"/>
      <c r="H14" s="345"/>
      <c r="I14" s="345"/>
      <c r="J14" s="4"/>
      <c r="K14" s="4"/>
      <c r="L14" s="5"/>
      <c r="M14" s="4"/>
      <c r="N14" s="4"/>
    </row>
    <row r="15" spans="1:14" ht="29.25" customHeight="1" x14ac:dyDescent="0.25">
      <c r="B15" s="348" t="s">
        <v>2</v>
      </c>
      <c r="C15" s="349"/>
      <c r="D15" s="349"/>
      <c r="E15" s="349"/>
      <c r="F15" s="349"/>
      <c r="G15" s="350"/>
      <c r="H15" s="351" t="s">
        <v>3</v>
      </c>
      <c r="I15" s="352"/>
      <c r="J15" s="4"/>
      <c r="K15" s="4"/>
      <c r="L15" s="5"/>
      <c r="M15" s="4"/>
      <c r="N15" s="4"/>
    </row>
    <row r="16" spans="1:14" ht="51" x14ac:dyDescent="0.25">
      <c r="B16" s="6" t="s">
        <v>4</v>
      </c>
      <c r="C16" s="6" t="s">
        <v>5</v>
      </c>
      <c r="D16" s="6" t="s">
        <v>78</v>
      </c>
      <c r="E16" s="7" t="s">
        <v>5</v>
      </c>
      <c r="F16" s="8" t="s">
        <v>6</v>
      </c>
      <c r="G16" s="7" t="s">
        <v>5</v>
      </c>
      <c r="H16" s="6" t="s">
        <v>64</v>
      </c>
      <c r="I16" s="7" t="s">
        <v>5</v>
      </c>
      <c r="J16" s="9"/>
      <c r="K16" s="9"/>
      <c r="L16" s="10"/>
      <c r="M16" s="11"/>
      <c r="N16" s="10"/>
    </row>
    <row r="17" spans="2:14" x14ac:dyDescent="0.25">
      <c r="B17" s="12" t="s">
        <v>7</v>
      </c>
      <c r="C17" s="13">
        <v>1</v>
      </c>
      <c r="D17" s="14" t="s">
        <v>277</v>
      </c>
      <c r="E17" s="13">
        <v>1</v>
      </c>
      <c r="F17" s="12" t="s">
        <v>8</v>
      </c>
      <c r="G17" s="13">
        <v>1</v>
      </c>
      <c r="H17" s="12" t="s">
        <v>9</v>
      </c>
      <c r="I17" s="13">
        <v>1</v>
      </c>
      <c r="J17" s="5"/>
      <c r="K17" s="5"/>
      <c r="L17" s="15"/>
      <c r="M17" s="16"/>
      <c r="N17" s="17"/>
    </row>
    <row r="18" spans="2:14" x14ac:dyDescent="0.25">
      <c r="B18" s="12" t="s">
        <v>10</v>
      </c>
      <c r="C18" s="13">
        <v>2</v>
      </c>
      <c r="D18" s="12" t="s">
        <v>11</v>
      </c>
      <c r="E18" s="18">
        <v>2</v>
      </c>
      <c r="F18" s="12" t="s">
        <v>12</v>
      </c>
      <c r="G18" s="13">
        <v>4</v>
      </c>
      <c r="H18" s="12" t="s">
        <v>13</v>
      </c>
      <c r="I18" s="13">
        <v>2</v>
      </c>
      <c r="J18" s="4"/>
      <c r="K18" s="4"/>
      <c r="L18" s="15"/>
      <c r="M18" s="16"/>
      <c r="N18" s="15"/>
    </row>
    <row r="19" spans="2:14" x14ac:dyDescent="0.25">
      <c r="B19" s="12" t="s">
        <v>14</v>
      </c>
      <c r="C19" s="19">
        <v>3</v>
      </c>
      <c r="D19" s="14" t="s">
        <v>278</v>
      </c>
      <c r="E19" s="13">
        <v>3</v>
      </c>
      <c r="F19" s="41"/>
      <c r="G19" s="167"/>
      <c r="H19" s="12" t="s">
        <v>15</v>
      </c>
      <c r="I19" s="13">
        <v>3</v>
      </c>
      <c r="J19" s="4"/>
      <c r="K19" s="4"/>
      <c r="L19" s="15"/>
      <c r="M19" s="20"/>
      <c r="N19" s="17"/>
    </row>
    <row r="20" spans="2:14" x14ac:dyDescent="0.25">
      <c r="B20" s="14" t="s">
        <v>16</v>
      </c>
      <c r="C20" s="21">
        <v>4</v>
      </c>
      <c r="D20" s="14" t="s">
        <v>17</v>
      </c>
      <c r="E20" s="13">
        <v>4</v>
      </c>
      <c r="F20" s="41"/>
      <c r="G20" s="5"/>
      <c r="H20" s="22" t="s">
        <v>18</v>
      </c>
      <c r="I20" s="18">
        <v>4</v>
      </c>
      <c r="J20" s="23"/>
      <c r="K20" s="23"/>
      <c r="L20" s="24"/>
      <c r="M20" s="25"/>
      <c r="N20" s="26"/>
    </row>
    <row r="21" spans="2:14" x14ac:dyDescent="0.25">
      <c r="B21" s="39">
        <f>IF(B28="Abstención",4,IF(B28="Negativa",3,IF(B28="Con salvedades",2,IF(B28="Sin salvedades",1,0))))</f>
        <v>4</v>
      </c>
      <c r="C21" s="39"/>
      <c r="D21" s="39">
        <f>IF(C28="Inefectivo",3,IF(C28="Con deficiencias",2,IF(C28="Efectivo",1,IF(C28="Inexistente",4,0))))</f>
        <v>4</v>
      </c>
      <c r="E21" s="39"/>
      <c r="F21" s="39">
        <f>IF(D28="No fenecida",4,IF(D28="Fenecida",1,0))</f>
        <v>4</v>
      </c>
      <c r="G21" s="39"/>
      <c r="H21" s="39">
        <f>IF(E28="Critico",4,IF(E28="Alto",3,IF(E28="Medio",2,IF(E28="Bajo",1,0))))</f>
        <v>4</v>
      </c>
      <c r="I21" s="39"/>
      <c r="J21" s="23"/>
      <c r="K21" s="23"/>
      <c r="L21" s="27"/>
      <c r="M21" s="28"/>
      <c r="N21" s="29"/>
    </row>
    <row r="22" spans="2:14" x14ac:dyDescent="0.25">
      <c r="B22" s="30"/>
      <c r="C22" s="31"/>
      <c r="D22" s="30"/>
      <c r="E22" s="31"/>
      <c r="F22" s="30"/>
      <c r="G22" s="31"/>
      <c r="H22" s="29"/>
      <c r="I22" s="31"/>
      <c r="J22" s="23"/>
      <c r="K22" s="23"/>
      <c r="L22" s="5"/>
      <c r="M22" s="4"/>
      <c r="N22" s="4"/>
    </row>
    <row r="23" spans="2:14" ht="75" customHeight="1" x14ac:dyDescent="0.25">
      <c r="B23" s="343" t="s">
        <v>71</v>
      </c>
      <c r="C23" s="343"/>
      <c r="D23" s="343"/>
      <c r="E23" s="343"/>
      <c r="F23" s="343"/>
      <c r="G23" s="343"/>
      <c r="H23" s="343"/>
      <c r="I23" s="343"/>
      <c r="J23" s="23"/>
      <c r="K23" s="23"/>
      <c r="L23" s="5"/>
      <c r="M23" s="4"/>
      <c r="N23" s="4"/>
    </row>
    <row r="24" spans="2:14" x14ac:dyDescent="0.25">
      <c r="B24" s="30"/>
      <c r="C24" s="31"/>
      <c r="D24" s="30"/>
      <c r="E24" s="31"/>
      <c r="F24" s="30"/>
      <c r="G24" s="31"/>
      <c r="H24" s="29"/>
      <c r="I24" s="31"/>
      <c r="J24" s="23"/>
      <c r="K24" s="23"/>
      <c r="L24" s="5"/>
      <c r="M24" s="4"/>
      <c r="N24" s="4"/>
    </row>
    <row r="25" spans="2:14" x14ac:dyDescent="0.25">
      <c r="B25" s="30"/>
      <c r="C25" s="31"/>
      <c r="D25" s="30"/>
      <c r="E25" s="31"/>
      <c r="F25" s="30"/>
      <c r="G25" s="31"/>
      <c r="H25" s="29"/>
      <c r="I25" s="31"/>
      <c r="J25" s="23"/>
      <c r="K25" s="23"/>
      <c r="L25" s="5"/>
      <c r="M25" s="4"/>
      <c r="N25" s="4"/>
    </row>
    <row r="26" spans="2:14" ht="42" customHeight="1" x14ac:dyDescent="0.25">
      <c r="B26" s="355" t="s">
        <v>67</v>
      </c>
      <c r="C26" s="355"/>
      <c r="D26" s="355"/>
      <c r="E26" s="355"/>
      <c r="F26" s="98"/>
      <c r="G26" s="98"/>
      <c r="I26" s="32"/>
      <c r="J26" s="26"/>
      <c r="K26" s="26"/>
      <c r="L26" s="33"/>
      <c r="M26" s="26"/>
      <c r="N26" s="34"/>
    </row>
    <row r="27" spans="2:14" ht="80.25" customHeight="1" x14ac:dyDescent="0.25">
      <c r="B27" s="95" t="s">
        <v>19</v>
      </c>
      <c r="C27" s="96" t="s">
        <v>275</v>
      </c>
      <c r="D27" s="97" t="s">
        <v>20</v>
      </c>
      <c r="E27" s="96" t="s">
        <v>276</v>
      </c>
      <c r="F27" s="36"/>
      <c r="I27" s="32"/>
      <c r="J27" s="37"/>
      <c r="K27" s="37"/>
      <c r="L27" s="10"/>
      <c r="M27" s="10"/>
      <c r="N27" s="10"/>
    </row>
    <row r="28" spans="2:14" x14ac:dyDescent="0.25">
      <c r="B28" s="12" t="s">
        <v>16</v>
      </c>
      <c r="C28" s="12" t="s">
        <v>17</v>
      </c>
      <c r="D28" s="12" t="s">
        <v>12</v>
      </c>
      <c r="E28" s="12" t="s">
        <v>18</v>
      </c>
      <c r="F28" s="15"/>
      <c r="I28" s="32"/>
      <c r="J28" s="26"/>
      <c r="K28" s="26"/>
      <c r="L28" s="15"/>
      <c r="M28" s="15"/>
      <c r="N28" s="15"/>
    </row>
    <row r="29" spans="2:14" x14ac:dyDescent="0.25">
      <c r="B29" s="23"/>
      <c r="C29" s="23"/>
      <c r="D29" s="23"/>
      <c r="E29" s="23"/>
      <c r="F29" s="23"/>
      <c r="I29" s="32"/>
      <c r="L29" s="23"/>
      <c r="M29" s="23"/>
      <c r="N29" s="23"/>
    </row>
    <row r="30" spans="2:14" ht="72" customHeight="1" x14ac:dyDescent="0.25">
      <c r="B30" s="342" t="s">
        <v>72</v>
      </c>
      <c r="C30" s="342"/>
      <c r="D30" s="342"/>
      <c r="E30" s="342"/>
      <c r="F30" s="342"/>
      <c r="G30" s="342"/>
      <c r="H30" s="342"/>
      <c r="I30" s="342"/>
      <c r="L30" s="23"/>
      <c r="M30" s="23"/>
      <c r="N30" s="23"/>
    </row>
    <row r="31" spans="2:14" x14ac:dyDescent="0.25">
      <c r="B31" s="30"/>
      <c r="C31" s="31"/>
      <c r="D31" s="30"/>
      <c r="E31" s="31"/>
      <c r="F31" s="30"/>
      <c r="G31" s="31"/>
      <c r="H31" s="29"/>
      <c r="I31" s="31"/>
      <c r="J31" s="23"/>
      <c r="K31" s="23"/>
      <c r="L31" s="5"/>
      <c r="M31" s="4"/>
      <c r="N31" s="4"/>
    </row>
    <row r="32" spans="2:14" ht="43.5" customHeight="1" x14ac:dyDescent="0.25">
      <c r="B32" s="346" t="s">
        <v>75</v>
      </c>
      <c r="C32" s="346"/>
      <c r="D32" s="346"/>
      <c r="E32" s="346"/>
      <c r="F32" s="346"/>
      <c r="G32" s="99"/>
      <c r="H32" s="99"/>
      <c r="I32" s="99"/>
      <c r="J32" s="23"/>
      <c r="K32" s="23"/>
      <c r="L32" s="5"/>
      <c r="M32" s="4"/>
      <c r="N32" s="4"/>
    </row>
    <row r="33" spans="2:14" ht="31.5" customHeight="1" x14ac:dyDescent="0.25">
      <c r="B33" s="94" t="s">
        <v>21</v>
      </c>
      <c r="C33" s="94" t="s">
        <v>68</v>
      </c>
      <c r="D33" s="353" t="s">
        <v>22</v>
      </c>
      <c r="E33" s="353"/>
      <c r="F33" s="353"/>
      <c r="I33" s="32"/>
      <c r="J33" s="40"/>
      <c r="K33" s="40"/>
      <c r="L33" s="40"/>
      <c r="M33" s="40"/>
      <c r="N33" s="40"/>
    </row>
    <row r="34" spans="2:14" ht="45" customHeight="1" x14ac:dyDescent="0.25">
      <c r="B34" s="41" t="s">
        <v>23</v>
      </c>
      <c r="C34" s="42" t="s">
        <v>24</v>
      </c>
      <c r="D34" s="354" t="s">
        <v>25</v>
      </c>
      <c r="E34" s="354"/>
      <c r="F34" s="354"/>
      <c r="I34" s="32"/>
      <c r="J34" s="40"/>
      <c r="K34" s="40"/>
      <c r="L34" s="40"/>
      <c r="M34" s="40"/>
      <c r="N34" s="40"/>
    </row>
    <row r="35" spans="2:14" ht="39" customHeight="1" x14ac:dyDescent="0.25">
      <c r="B35" s="41" t="s">
        <v>26</v>
      </c>
      <c r="C35" s="42" t="s">
        <v>24</v>
      </c>
      <c r="D35" s="354"/>
      <c r="E35" s="354"/>
      <c r="F35" s="354"/>
      <c r="I35" s="32"/>
      <c r="J35" s="40"/>
      <c r="K35" s="40"/>
      <c r="L35" s="40"/>
      <c r="M35" s="40"/>
      <c r="N35" s="40"/>
    </row>
    <row r="36" spans="2:14" x14ac:dyDescent="0.25">
      <c r="C36" s="63"/>
      <c r="D36" s="89"/>
      <c r="E36" s="89"/>
      <c r="F36" s="89"/>
      <c r="I36" s="32"/>
      <c r="J36" s="40"/>
      <c r="K36" s="40"/>
      <c r="L36" s="40"/>
      <c r="M36" s="40"/>
      <c r="N36" s="40"/>
    </row>
    <row r="37" spans="2:14" ht="46.5" customHeight="1" x14ac:dyDescent="0.25">
      <c r="B37" s="343" t="s">
        <v>73</v>
      </c>
      <c r="C37" s="343"/>
      <c r="D37" s="343"/>
      <c r="E37" s="343"/>
      <c r="F37" s="343"/>
      <c r="G37" s="343"/>
      <c r="H37" s="343"/>
      <c r="I37" s="343"/>
      <c r="J37" s="34"/>
      <c r="K37" s="34"/>
      <c r="L37" s="33"/>
      <c r="M37" s="26"/>
      <c r="N37" s="34"/>
    </row>
    <row r="38" spans="2:14" x14ac:dyDescent="0.25">
      <c r="C38" s="53"/>
      <c r="I38" s="32"/>
      <c r="J38" s="26"/>
      <c r="K38" s="26"/>
      <c r="L38" s="54"/>
      <c r="M38" s="26"/>
      <c r="N38" s="26"/>
    </row>
    <row r="39" spans="2:14" s="26" customFormat="1" ht="38.25" customHeight="1" x14ac:dyDescent="0.25">
      <c r="B39" s="378" t="s">
        <v>76</v>
      </c>
      <c r="C39" s="378"/>
      <c r="D39" s="378"/>
      <c r="E39" s="378"/>
      <c r="F39" s="378"/>
      <c r="G39" s="378"/>
      <c r="H39" s="93"/>
      <c r="I39" s="93"/>
      <c r="J39" s="52"/>
      <c r="K39" s="52"/>
      <c r="L39" s="16"/>
      <c r="M39" s="9"/>
      <c r="N39" s="37"/>
    </row>
    <row r="40" spans="2:14" s="26" customFormat="1" ht="69" customHeight="1" x14ac:dyDescent="0.25">
      <c r="B40" s="90" t="s">
        <v>33</v>
      </c>
      <c r="C40" s="91" t="s">
        <v>34</v>
      </c>
      <c r="D40" s="90" t="s">
        <v>28</v>
      </c>
      <c r="E40" s="92" t="s">
        <v>35</v>
      </c>
      <c r="F40" s="379" t="s">
        <v>36</v>
      </c>
      <c r="G40" s="379"/>
      <c r="H40" s="9"/>
      <c r="J40" s="52"/>
      <c r="K40" s="52"/>
      <c r="L40" s="16"/>
      <c r="M40" s="9"/>
      <c r="N40" s="37"/>
    </row>
    <row r="41" spans="2:14" s="26" customFormat="1" ht="52.5" customHeight="1" x14ac:dyDescent="0.25">
      <c r="B41" s="56" t="s">
        <v>37</v>
      </c>
      <c r="C41" s="57" t="s">
        <v>38</v>
      </c>
      <c r="D41" s="35" t="s">
        <v>39</v>
      </c>
      <c r="E41" s="58">
        <v>0.03</v>
      </c>
      <c r="F41" s="380" t="s">
        <v>40</v>
      </c>
      <c r="G41" s="380"/>
      <c r="H41" s="9"/>
      <c r="J41" s="52"/>
      <c r="K41" s="52"/>
      <c r="L41" s="16"/>
      <c r="M41" s="9"/>
      <c r="N41" s="37"/>
    </row>
    <row r="42" spans="2:14" s="26" customFormat="1" ht="34.5" customHeight="1" x14ac:dyDescent="0.25">
      <c r="B42" s="56" t="s">
        <v>41</v>
      </c>
      <c r="C42" s="57" t="s">
        <v>42</v>
      </c>
      <c r="D42" s="59" t="s">
        <v>43</v>
      </c>
      <c r="E42" s="58">
        <v>2.3E-2</v>
      </c>
      <c r="F42" s="381" t="s">
        <v>44</v>
      </c>
      <c r="G42" s="381"/>
      <c r="H42" s="9"/>
      <c r="J42" s="52"/>
      <c r="K42" s="52"/>
      <c r="L42" s="16"/>
      <c r="M42" s="9"/>
      <c r="N42" s="37"/>
    </row>
    <row r="43" spans="2:14" s="26" customFormat="1" ht="31.5" customHeight="1" x14ac:dyDescent="0.25">
      <c r="B43" s="56" t="s">
        <v>45</v>
      </c>
      <c r="C43" s="57" t="s">
        <v>46</v>
      </c>
      <c r="D43" s="60" t="s">
        <v>47</v>
      </c>
      <c r="E43" s="58">
        <v>1.7000000000000001E-2</v>
      </c>
      <c r="F43" s="381"/>
      <c r="G43" s="381"/>
      <c r="H43" s="9"/>
      <c r="J43" s="52"/>
      <c r="K43" s="52"/>
      <c r="L43" s="16"/>
      <c r="M43" s="9"/>
      <c r="N43" s="37"/>
    </row>
    <row r="44" spans="2:14" ht="12" customHeight="1" x14ac:dyDescent="0.25">
      <c r="B44" s="52"/>
      <c r="C44" s="16"/>
      <c r="D44" s="9"/>
      <c r="E44" s="37"/>
      <c r="F44" s="61"/>
      <c r="G44" s="62"/>
      <c r="H44" s="5"/>
      <c r="J44" s="52"/>
      <c r="K44" s="52"/>
      <c r="L44" s="9"/>
      <c r="M44" s="9"/>
      <c r="N44" s="37"/>
    </row>
    <row r="45" spans="2:14" ht="113.25" customHeight="1" x14ac:dyDescent="0.25">
      <c r="B45" s="344" t="s">
        <v>74</v>
      </c>
      <c r="C45" s="344"/>
      <c r="D45" s="344"/>
      <c r="E45" s="344"/>
      <c r="F45" s="344"/>
      <c r="G45" s="344"/>
      <c r="H45" s="5"/>
      <c r="J45" s="52"/>
      <c r="K45" s="52"/>
      <c r="L45" s="9"/>
      <c r="M45" s="9"/>
      <c r="N45" s="37"/>
    </row>
    <row r="46" spans="2:14" ht="12" customHeight="1" x14ac:dyDescent="0.25">
      <c r="B46" s="52"/>
      <c r="C46" s="16"/>
      <c r="D46" s="9"/>
      <c r="E46" s="37"/>
      <c r="F46" s="61"/>
      <c r="G46" s="62"/>
      <c r="H46" s="5"/>
      <c r="J46" s="52"/>
      <c r="K46" s="52"/>
      <c r="L46" s="9"/>
      <c r="M46" s="9"/>
      <c r="N46" s="37"/>
    </row>
    <row r="47" spans="2:14" ht="12" customHeight="1" x14ac:dyDescent="0.25">
      <c r="B47" s="361" t="s">
        <v>69</v>
      </c>
      <c r="C47" s="361"/>
      <c r="D47" s="361"/>
      <c r="E47" s="361"/>
      <c r="F47" s="361"/>
      <c r="G47" s="361"/>
      <c r="H47" s="5"/>
      <c r="J47" s="52"/>
      <c r="K47" s="52"/>
      <c r="L47" s="9"/>
      <c r="M47" s="9"/>
      <c r="N47" s="37"/>
    </row>
    <row r="48" spans="2:14" ht="42" customHeight="1" x14ac:dyDescent="0.25">
      <c r="B48" s="43" t="s">
        <v>27</v>
      </c>
      <c r="C48" s="44" t="s">
        <v>28</v>
      </c>
      <c r="D48" s="45" t="s">
        <v>29</v>
      </c>
      <c r="E48" s="45" t="s">
        <v>30</v>
      </c>
      <c r="F48" s="46" t="s">
        <v>31</v>
      </c>
      <c r="G48" s="46" t="s">
        <v>32</v>
      </c>
      <c r="H48" s="5"/>
      <c r="J48" s="52"/>
      <c r="K48" s="52"/>
      <c r="L48" s="9"/>
      <c r="M48" s="9"/>
      <c r="N48" s="37"/>
    </row>
    <row r="49" spans="2:15" ht="23.25" customHeight="1" x14ac:dyDescent="0.25">
      <c r="B49" s="47">
        <f>SUM(B21,D21,F21,H21)</f>
        <v>16</v>
      </c>
      <c r="C49" s="48" t="str">
        <f>IF(ISERROR(B49),"SIN VALOR",IF(AND(B49&gt;=4,B49&lt;8),D41,IF(AND(B49&gt;=8,B49&lt;12),D42,IF(AND(B49&gt;=12),D43))))</f>
        <v>Entre &gt;=1,0% y &lt;=1,7%</v>
      </c>
      <c r="D49" s="83" t="str">
        <f>B34</f>
        <v>Activos</v>
      </c>
      <c r="E49" s="49">
        <v>9809408852000</v>
      </c>
      <c r="F49" s="50" t="str">
        <f>IF(ISERROR(B49),"SIN VALOR",IF(AND(B49&lt;8),"3%",IF(AND(B49&gt;=8,B49&lt;12),"2,3%",IF(AND(B49&gt;=12),"1,7%"))))</f>
        <v>1,7%</v>
      </c>
      <c r="G49" s="51">
        <f>E49*F49</f>
        <v>166759950484</v>
      </c>
      <c r="H49" s="5"/>
      <c r="J49" s="52"/>
      <c r="K49" s="52"/>
      <c r="L49" s="9"/>
      <c r="M49" s="9"/>
      <c r="N49" s="37"/>
    </row>
    <row r="50" spans="2:15" ht="12" customHeight="1" x14ac:dyDescent="0.25">
      <c r="B50" s="52"/>
      <c r="C50" s="16"/>
      <c r="D50" s="9"/>
      <c r="E50" s="37"/>
      <c r="F50" s="61"/>
      <c r="G50" s="62"/>
      <c r="H50" s="5"/>
      <c r="J50" s="52"/>
      <c r="K50" s="52"/>
      <c r="L50" s="9"/>
      <c r="M50" s="9"/>
      <c r="N50" s="37"/>
    </row>
    <row r="51" spans="2:15" ht="60" customHeight="1" x14ac:dyDescent="0.25">
      <c r="B51" s="344" t="s">
        <v>274</v>
      </c>
      <c r="C51" s="344"/>
      <c r="D51" s="344"/>
      <c r="E51" s="344"/>
      <c r="F51" s="344"/>
      <c r="G51" s="344"/>
      <c r="H51" s="5"/>
      <c r="J51" s="52"/>
      <c r="K51" s="52"/>
      <c r="L51" s="9"/>
      <c r="M51" s="9"/>
      <c r="N51" s="37"/>
    </row>
    <row r="52" spans="2:15" ht="12" customHeight="1" x14ac:dyDescent="0.25">
      <c r="B52" s="52"/>
      <c r="C52" s="16"/>
      <c r="D52" s="9"/>
      <c r="E52" s="37"/>
      <c r="F52" s="61"/>
      <c r="G52" s="62"/>
      <c r="H52" s="5"/>
      <c r="J52" s="52"/>
      <c r="K52" s="52"/>
      <c r="L52" s="9"/>
      <c r="M52" s="9"/>
      <c r="N52" s="37"/>
    </row>
    <row r="53" spans="2:15" ht="15.75" x14ac:dyDescent="0.25">
      <c r="B53" s="362" t="s">
        <v>79</v>
      </c>
      <c r="C53" s="362"/>
      <c r="D53" s="362"/>
      <c r="E53" s="362"/>
      <c r="F53" s="362"/>
      <c r="G53" s="362"/>
      <c r="H53" s="362"/>
      <c r="I53" s="362"/>
      <c r="J53" s="362"/>
      <c r="K53" s="362"/>
      <c r="L53" s="362"/>
    </row>
    <row r="54" spans="2:15" ht="25.5" customHeight="1" x14ac:dyDescent="0.25">
      <c r="B54" s="4"/>
      <c r="C54" s="63"/>
      <c r="D54" s="4"/>
      <c r="E54" s="63"/>
      <c r="F54" s="356" t="s">
        <v>48</v>
      </c>
      <c r="G54" s="357"/>
      <c r="H54" s="357"/>
      <c r="I54" s="357"/>
      <c r="J54" s="357"/>
      <c r="K54" s="357"/>
      <c r="L54" s="358"/>
    </row>
    <row r="55" spans="2:15" ht="58.5" customHeight="1" x14ac:dyDescent="0.25">
      <c r="B55" s="359" t="s">
        <v>66</v>
      </c>
      <c r="C55" s="359"/>
      <c r="D55" s="359"/>
      <c r="E55" s="359"/>
      <c r="F55" s="360" t="s">
        <v>49</v>
      </c>
      <c r="G55" s="360"/>
      <c r="H55" s="360" t="s">
        <v>50</v>
      </c>
      <c r="I55" s="360"/>
      <c r="J55" s="360"/>
      <c r="K55" s="360"/>
      <c r="L55" s="64" t="s">
        <v>51</v>
      </c>
      <c r="M55" s="37"/>
      <c r="N55" s="65"/>
      <c r="O55" s="65"/>
    </row>
    <row r="56" spans="2:15" ht="25.5" x14ac:dyDescent="0.25">
      <c r="B56" s="66" t="s">
        <v>52</v>
      </c>
      <c r="C56" s="38" t="s">
        <v>53</v>
      </c>
      <c r="D56" s="67" t="str">
        <f>C49</f>
        <v>Entre &gt;=1,0% y &lt;=1,7%</v>
      </c>
      <c r="E56" s="55" t="s">
        <v>54</v>
      </c>
      <c r="F56" s="376" t="s">
        <v>55</v>
      </c>
      <c r="G56" s="376"/>
      <c r="H56" s="377" t="s">
        <v>56</v>
      </c>
      <c r="I56" s="377"/>
      <c r="J56" s="377"/>
      <c r="K56" s="377"/>
      <c r="L56" s="68" t="s">
        <v>57</v>
      </c>
      <c r="M56" s="9"/>
      <c r="N56" s="69"/>
      <c r="O56" s="70"/>
    </row>
    <row r="57" spans="2:15" x14ac:dyDescent="0.25">
      <c r="B57" s="71" t="s">
        <v>58</v>
      </c>
      <c r="C57" s="72">
        <f>E49</f>
        <v>9809408852000</v>
      </c>
      <c r="D57" s="73" t="str">
        <f>F49</f>
        <v>1,7%</v>
      </c>
      <c r="E57" s="74" t="s">
        <v>59</v>
      </c>
      <c r="F57" s="75" t="s">
        <v>60</v>
      </c>
      <c r="G57" s="76" t="str">
        <f>D57</f>
        <v>1,7%</v>
      </c>
      <c r="H57" s="77" t="s">
        <v>61</v>
      </c>
      <c r="I57" s="76" t="str">
        <f>D57</f>
        <v>1,7%</v>
      </c>
      <c r="J57" s="42" t="s">
        <v>62</v>
      </c>
      <c r="K57" s="73">
        <f>D57*5</f>
        <v>8.5000000000000006E-2</v>
      </c>
      <c r="L57" s="73">
        <f>D57*5</f>
        <v>8.5000000000000006E-2</v>
      </c>
      <c r="M57" s="9"/>
      <c r="N57" s="78"/>
      <c r="O57" s="9"/>
    </row>
    <row r="58" spans="2:15" x14ac:dyDescent="0.25">
      <c r="B58" s="79"/>
      <c r="C58" s="72"/>
      <c r="D58" s="80">
        <f>C57*D57</f>
        <v>166759950484</v>
      </c>
      <c r="E58" s="74" t="s">
        <v>63</v>
      </c>
      <c r="F58" s="75" t="s">
        <v>60</v>
      </c>
      <c r="G58" s="81">
        <f>D58</f>
        <v>166759950484</v>
      </c>
      <c r="H58" s="77" t="s">
        <v>61</v>
      </c>
      <c r="I58" s="81">
        <f>D58</f>
        <v>166759950484</v>
      </c>
      <c r="J58" s="42" t="s">
        <v>62</v>
      </c>
      <c r="K58" s="81">
        <f>D58*5</f>
        <v>833799752420</v>
      </c>
      <c r="L58" s="82">
        <f>D58*5</f>
        <v>833799752420</v>
      </c>
      <c r="M58" s="9"/>
      <c r="N58" s="78"/>
      <c r="O58" s="9"/>
    </row>
    <row r="59" spans="2:15" x14ac:dyDescent="0.25">
      <c r="B59" s="4"/>
      <c r="C59" s="4"/>
      <c r="D59" s="4"/>
      <c r="E59" s="4"/>
      <c r="M59" s="26"/>
      <c r="N59" s="26"/>
      <c r="O59" s="26"/>
    </row>
    <row r="61" spans="2:15" x14ac:dyDescent="0.25">
      <c r="B61" s="365" t="s">
        <v>252</v>
      </c>
      <c r="C61" s="366"/>
      <c r="D61" s="366"/>
      <c r="E61" s="366"/>
      <c r="F61" s="366"/>
      <c r="G61" s="366"/>
      <c r="H61" s="366"/>
      <c r="I61" s="366"/>
      <c r="J61" s="366"/>
      <c r="K61" s="366"/>
      <c r="L61" s="366"/>
      <c r="M61" s="366"/>
      <c r="N61" s="367"/>
    </row>
    <row r="62" spans="2:15" x14ac:dyDescent="0.25">
      <c r="B62" s="368"/>
      <c r="C62" s="369"/>
      <c r="D62" s="369"/>
      <c r="E62" s="369"/>
      <c r="F62" s="369"/>
      <c r="G62" s="369"/>
      <c r="H62" s="369"/>
      <c r="I62" s="369"/>
      <c r="J62" s="369"/>
      <c r="K62" s="369"/>
      <c r="L62" s="369"/>
      <c r="M62" s="369"/>
      <c r="N62" s="370"/>
    </row>
    <row r="63" spans="2:15" x14ac:dyDescent="0.25">
      <c r="B63" s="371"/>
      <c r="C63" s="372"/>
      <c r="D63" s="372"/>
      <c r="E63" s="372"/>
      <c r="F63" s="372"/>
      <c r="G63" s="372"/>
      <c r="H63" s="372"/>
      <c r="I63" s="372"/>
      <c r="J63" s="372"/>
      <c r="K63" s="372"/>
      <c r="L63" s="372"/>
      <c r="M63" s="372"/>
      <c r="N63" s="373"/>
    </row>
    <row r="64" spans="2:15" ht="15" x14ac:dyDescent="0.25">
      <c r="B64" s="382" t="s">
        <v>253</v>
      </c>
      <c r="C64" s="383"/>
      <c r="D64" s="383"/>
      <c r="E64" s="383"/>
      <c r="F64" s="383"/>
      <c r="G64" s="383"/>
      <c r="H64" s="383"/>
      <c r="I64" s="383"/>
      <c r="J64" s="383"/>
      <c r="K64" s="384"/>
      <c r="L64" s="385" t="s">
        <v>254</v>
      </c>
      <c r="M64" s="385"/>
      <c r="N64" s="385"/>
    </row>
    <row r="65" spans="2:14" ht="15" x14ac:dyDescent="0.25">
      <c r="B65" s="385" t="s">
        <v>255</v>
      </c>
      <c r="C65" s="385"/>
      <c r="D65" s="385"/>
      <c r="E65" s="385"/>
      <c r="F65" s="385"/>
      <c r="G65" s="385"/>
      <c r="H65" s="385"/>
      <c r="I65" s="385"/>
      <c r="J65" s="385"/>
      <c r="K65" s="385"/>
      <c r="L65" s="385"/>
      <c r="M65" s="385"/>
      <c r="N65" s="385"/>
    </row>
    <row r="66" spans="2:14" x14ac:dyDescent="0.25">
      <c r="B66" s="386" t="s">
        <v>256</v>
      </c>
      <c r="C66" s="387"/>
      <c r="D66" s="387"/>
      <c r="E66" s="387"/>
      <c r="F66" s="388"/>
      <c r="G66" s="392" t="s">
        <v>257</v>
      </c>
      <c r="H66" s="393"/>
      <c r="I66" s="393"/>
      <c r="J66" s="393"/>
      <c r="K66" s="394"/>
      <c r="L66" s="385" t="s">
        <v>258</v>
      </c>
      <c r="M66" s="385"/>
      <c r="N66" s="385"/>
    </row>
    <row r="67" spans="2:14" x14ac:dyDescent="0.25">
      <c r="B67" s="389"/>
      <c r="C67" s="390"/>
      <c r="D67" s="390"/>
      <c r="E67" s="390"/>
      <c r="F67" s="391"/>
      <c r="G67" s="395"/>
      <c r="H67" s="396"/>
      <c r="I67" s="396"/>
      <c r="J67" s="396"/>
      <c r="K67" s="397"/>
      <c r="L67" s="385"/>
      <c r="M67" s="385"/>
      <c r="N67" s="385"/>
    </row>
    <row r="68" spans="2:14" ht="15" x14ac:dyDescent="0.25">
      <c r="B68" s="385" t="s">
        <v>259</v>
      </c>
      <c r="C68" s="385"/>
      <c r="D68" s="385"/>
      <c r="E68" s="385"/>
      <c r="F68" s="385"/>
      <c r="G68" s="385"/>
      <c r="H68" s="385"/>
      <c r="I68" s="385"/>
      <c r="J68" s="385"/>
      <c r="K68" s="385"/>
      <c r="L68" s="385"/>
      <c r="M68" s="385"/>
      <c r="N68" s="385"/>
    </row>
    <row r="69" spans="2:14" ht="15" x14ac:dyDescent="0.25">
      <c r="B69" s="385" t="s">
        <v>256</v>
      </c>
      <c r="C69" s="385"/>
      <c r="D69" s="385"/>
      <c r="E69" s="385"/>
      <c r="F69" s="385"/>
      <c r="G69" s="398" t="s">
        <v>260</v>
      </c>
      <c r="H69" s="399"/>
      <c r="I69" s="382" t="s">
        <v>261</v>
      </c>
      <c r="J69" s="383"/>
      <c r="K69" s="384"/>
      <c r="L69" s="385" t="s">
        <v>262</v>
      </c>
      <c r="M69" s="385"/>
      <c r="N69" s="385"/>
    </row>
  </sheetData>
  <mergeCells count="48">
    <mergeCell ref="B68:N68"/>
    <mergeCell ref="B69:F69"/>
    <mergeCell ref="G69:H69"/>
    <mergeCell ref="I69:K69"/>
    <mergeCell ref="L69:N69"/>
    <mergeCell ref="B64:K64"/>
    <mergeCell ref="L64:N64"/>
    <mergeCell ref="B65:N65"/>
    <mergeCell ref="B66:F67"/>
    <mergeCell ref="G66:K67"/>
    <mergeCell ref="L66:N67"/>
    <mergeCell ref="B3:I3"/>
    <mergeCell ref="B4:I4"/>
    <mergeCell ref="B1:B2"/>
    <mergeCell ref="C1:M2"/>
    <mergeCell ref="B61:N63"/>
    <mergeCell ref="C6:E6"/>
    <mergeCell ref="C7:E7"/>
    <mergeCell ref="C5:I5"/>
    <mergeCell ref="G6:I6"/>
    <mergeCell ref="G7:I7"/>
    <mergeCell ref="F56:G56"/>
    <mergeCell ref="H56:K56"/>
    <mergeCell ref="B39:G39"/>
    <mergeCell ref="F40:G40"/>
    <mergeCell ref="F41:G41"/>
    <mergeCell ref="F42:G43"/>
    <mergeCell ref="F54:L54"/>
    <mergeCell ref="B55:E55"/>
    <mergeCell ref="F55:G55"/>
    <mergeCell ref="H55:K55"/>
    <mergeCell ref="B47:G47"/>
    <mergeCell ref="B53:L53"/>
    <mergeCell ref="B51:G51"/>
    <mergeCell ref="B11:I11"/>
    <mergeCell ref="B9:I9"/>
    <mergeCell ref="B30:I30"/>
    <mergeCell ref="B37:I37"/>
    <mergeCell ref="B45:G45"/>
    <mergeCell ref="B14:I14"/>
    <mergeCell ref="B32:F32"/>
    <mergeCell ref="B13:I13"/>
    <mergeCell ref="B15:G15"/>
    <mergeCell ref="H15:I15"/>
    <mergeCell ref="D33:F33"/>
    <mergeCell ref="D34:F35"/>
    <mergeCell ref="B23:I23"/>
    <mergeCell ref="B26:E26"/>
  </mergeCells>
  <conditionalFormatting sqref="N1:N2">
    <cfRule type="cellIs" dxfId="20" priority="10" operator="equal">
      <formula>"ERROR"</formula>
    </cfRule>
  </conditionalFormatting>
  <conditionalFormatting sqref="N1:N2">
    <cfRule type="cellIs" dxfId="19" priority="6" operator="equal">
      <formula>"INEXISTENTE"</formula>
    </cfRule>
    <cfRule type="cellIs" dxfId="18" priority="7" operator="equal">
      <formula>"INADECUADO"</formula>
    </cfRule>
    <cfRule type="cellIs" dxfId="17" priority="8" operator="equal">
      <formula>"PARCIALMENTE ADECUADO"</formula>
    </cfRule>
    <cfRule type="cellIs" dxfId="16" priority="9" operator="equal">
      <formula>"ADECUADO"</formula>
    </cfRule>
  </conditionalFormatting>
  <dataValidations count="10">
    <dataValidation type="list" allowBlank="1" showInputMessage="1" showErrorMessage="1" sqref="WVL983055 IZ28:IZ30 SV28:SV30 ACR28:ACR30 AMN28:AMN30 AWJ28:AWJ30 BGF28:BGF30 BQB28:BQB30 BZX28:BZX30 CJT28:CJT30 CTP28:CTP30 DDL28:DDL30 DNH28:DNH30 DXD28:DXD30 EGZ28:EGZ30 EQV28:EQV30 FAR28:FAR30 FKN28:FKN30 FUJ28:FUJ30 GEF28:GEF30 GOB28:GOB30 GXX28:GXX30 HHT28:HHT30 HRP28:HRP30 IBL28:IBL30 ILH28:ILH30 IVD28:IVD30 JEZ28:JEZ30 JOV28:JOV30 JYR28:JYR30 KIN28:KIN30 KSJ28:KSJ30 LCF28:LCF30 LMB28:LMB30 LVX28:LVX30 MFT28:MFT30 MPP28:MPP30 MZL28:MZL30 NJH28:NJH30 NTD28:NTD30 OCZ28:OCZ30 OMV28:OMV30 OWR28:OWR30 PGN28:PGN30 PQJ28:PQJ30 QAF28:QAF30 QKB28:QKB30 QTX28:QTX30 RDT28:RDT30 RNP28:RNP30 RXL28:RXL30 SHH28:SHH30 SRD28:SRD30 TAZ28:TAZ30 TKV28:TKV30 TUR28:TUR30 UEN28:UEN30 UOJ28:UOJ30 UYF28:UYF30 VIB28:VIB30 VRX28:VRX30 WBT28:WBT30 WLP28:WLP30 WVL28:WVL30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D28:D29">
      <formula1>$F$17:$F$18</formula1>
    </dataValidation>
    <dataValidation type="list" allowBlank="1" showInputMessage="1" showErrorMessage="1" sqref="IY28:IY30 SU28:SU30 ACQ28:ACQ30 AMM28:AMM30 AWI28:AWI30 BGE28:BGE30 BQA28:BQA30 BZW28:BZW30 CJS28:CJS30 CTO28:CTO30 DDK28:DDK30 DNG28:DNG30 DXC28:DXC30 EGY28:EGY30 EQU28:EQU30 FAQ28:FAQ30 FKM28:FKM30 FUI28:FUI30 GEE28:GEE30 GOA28:GOA30 GXW28:GXW30 HHS28:HHS30 HRO28:HRO30 IBK28:IBK30 ILG28:ILG30 IVC28:IVC30 JEY28:JEY30 JOU28:JOU30 JYQ28:JYQ30 KIM28:KIM30 KSI28:KSI30 LCE28:LCE30 LMA28:LMA30 LVW28:LVW30 MFS28:MFS30 MPO28:MPO30 MZK28:MZK30 NJG28:NJG30 NTC28:NTC30 OCY28:OCY30 OMU28:OMU30 OWQ28:OWQ30 PGM28:PGM30 PQI28:PQI30 QAE28:QAE30 QKA28:QKA30 QTW28:QTW30 RDS28:RDS30 RNO28:RNO30 RXK28:RXK30 SHG28:SHG30 SRC28:SRC30 TAY28:TAY30 TKU28:TKU30 TUQ28:TUQ30 UEM28:UEM30 UOI28:UOI30 UYE28:UYE30 VIA28:VIA30 VRW28:VRW30 WBS28:WBS30 WLO28:WLO30 WVK28:WVK30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formula1>$D$17:$D$19</formula1>
    </dataValidation>
    <dataValidation type="list" allowBlank="1" showInputMessage="1" showErrorMessage="1" sqref="WVJ983055 IX28:IX30 ST28:ST30 ACP28:ACP30 AML28:AML30 AWH28:AWH30 BGD28:BGD30 BPZ28:BPZ30 BZV28:BZV30 CJR28:CJR30 CTN28:CTN30 DDJ28:DDJ30 DNF28:DNF30 DXB28:DXB30 EGX28:EGX30 EQT28:EQT30 FAP28:FAP30 FKL28:FKL30 FUH28:FUH30 GED28:GED30 GNZ28:GNZ30 GXV28:GXV30 HHR28:HHR30 HRN28:HRN30 IBJ28:IBJ30 ILF28:ILF30 IVB28:IVB30 JEX28:JEX30 JOT28:JOT30 JYP28:JYP30 KIL28:KIL30 KSH28:KSH30 LCD28:LCD30 LLZ28:LLZ30 LVV28:LVV30 MFR28:MFR30 MPN28:MPN30 MZJ28:MZJ30 NJF28:NJF30 NTB28:NTB30 OCX28:OCX30 OMT28:OMT30 OWP28:OWP30 PGL28:PGL30 PQH28:PQH30 QAD28:QAD30 QJZ28:QJZ30 QTV28:QTV30 RDR28:RDR30 RNN28:RNN30 RXJ28:RXJ30 SHF28:SHF30 SRB28:SRB30 TAX28:TAX30 TKT28:TKT30 TUP28:TUP30 UEL28:UEL30 UOH28:UOH30 UYD28:UYD30 VHZ28:VHZ30 VRV28:VRV30 WBR28:WBR30 WLN28:WLN30 WVJ28:WVJ30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B28:B29">
      <formula1>$B$17:$B$20</formula1>
    </dataValidation>
    <dataValidation type="list" allowBlank="1" showInputMessage="1" showErrorMessage="1" sqref="WVM983055 JA28:JA30 SW28:SW30 ACS28:ACS30 AMO28:AMO30 AWK28:AWK30 BGG28:BGG30 BQC28:BQC30 BZY28:BZY30 CJU28:CJU30 CTQ28:CTQ30 DDM28:DDM30 DNI28:DNI30 DXE28:DXE30 EHA28:EHA30 EQW28:EQW30 FAS28:FAS30 FKO28:FKO30 FUK28:FUK30 GEG28:GEG30 GOC28:GOC30 GXY28:GXY30 HHU28:HHU30 HRQ28:HRQ30 IBM28:IBM30 ILI28:ILI30 IVE28:IVE30 JFA28:JFA30 JOW28:JOW30 JYS28:JYS30 KIO28:KIO30 KSK28:KSK30 LCG28:LCG30 LMC28:LMC30 LVY28:LVY30 MFU28:MFU30 MPQ28:MPQ30 MZM28:MZM30 NJI28:NJI30 NTE28:NTE30 ODA28:ODA30 OMW28:OMW30 OWS28:OWS30 PGO28:PGO30 PQK28:PQK30 QAG28:QAG30 QKC28:QKC30 QTY28:QTY30 RDU28:RDU30 RNQ28:RNQ30 RXM28:RXM30 SHI28:SHI30 SRE28:SRE30 TBA28:TBA30 TKW28:TKW30 TUS28:TUS30 UEO28:UEO30 UOK28:UOK30 UYG28:UYG30 VIC28:VIC30 VRY28:VRY30 WBU28:WBU30 WLQ28:WLQ30 WVM28:WVM30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E28:E29">
      <formula1>$H$17:$H$20</formula1>
    </dataValidation>
    <dataValidation type="list" allowBlank="1" showInputMessage="1" showErrorMessage="1" sqref="M65551:M65553 JI65551:JI65553 TE65551:TE65553 ADA65551:ADA65553 AMW65551:AMW65553 AWS65551:AWS65553 BGO65551:BGO65553 BQK65551:BQK65553 CAG65551:CAG65553 CKC65551:CKC65553 CTY65551:CTY65553 DDU65551:DDU65553 DNQ65551:DNQ65553 DXM65551:DXM65553 EHI65551:EHI65553 ERE65551:ERE65553 FBA65551:FBA65553 FKW65551:FKW65553 FUS65551:FUS65553 GEO65551:GEO65553 GOK65551:GOK65553 GYG65551:GYG65553 HIC65551:HIC65553 HRY65551:HRY65553 IBU65551:IBU65553 ILQ65551:ILQ65553 IVM65551:IVM65553 JFI65551:JFI65553 JPE65551:JPE65553 JZA65551:JZA65553 KIW65551:KIW65553 KSS65551:KSS65553 LCO65551:LCO65553 LMK65551:LMK65553 LWG65551:LWG65553 MGC65551:MGC65553 MPY65551:MPY65553 MZU65551:MZU65553 NJQ65551:NJQ65553 NTM65551:NTM65553 ODI65551:ODI65553 ONE65551:ONE65553 OXA65551:OXA65553 PGW65551:PGW65553 PQS65551:PQS65553 QAO65551:QAO65553 QKK65551:QKK65553 QUG65551:QUG65553 REC65551:REC65553 RNY65551:RNY65553 RXU65551:RXU65553 SHQ65551:SHQ65553 SRM65551:SRM65553 TBI65551:TBI65553 TLE65551:TLE65553 TVA65551:TVA65553 UEW65551:UEW65553 UOS65551:UOS65553 UYO65551:UYO65553 VIK65551:VIK65553 VSG65551:VSG65553 WCC65551:WCC65553 WLY65551:WLY65553 WVU65551:WVU65553 M131087:M131089 JI131087:JI131089 TE131087:TE131089 ADA131087:ADA131089 AMW131087:AMW131089 AWS131087:AWS131089 BGO131087:BGO131089 BQK131087:BQK131089 CAG131087:CAG131089 CKC131087:CKC131089 CTY131087:CTY131089 DDU131087:DDU131089 DNQ131087:DNQ131089 DXM131087:DXM131089 EHI131087:EHI131089 ERE131087:ERE131089 FBA131087:FBA131089 FKW131087:FKW131089 FUS131087:FUS131089 GEO131087:GEO131089 GOK131087:GOK131089 GYG131087:GYG131089 HIC131087:HIC131089 HRY131087:HRY131089 IBU131087:IBU131089 ILQ131087:ILQ131089 IVM131087:IVM131089 JFI131087:JFI131089 JPE131087:JPE131089 JZA131087:JZA131089 KIW131087:KIW131089 KSS131087:KSS131089 LCO131087:LCO131089 LMK131087:LMK131089 LWG131087:LWG131089 MGC131087:MGC131089 MPY131087:MPY131089 MZU131087:MZU131089 NJQ131087:NJQ131089 NTM131087:NTM131089 ODI131087:ODI131089 ONE131087:ONE131089 OXA131087:OXA131089 PGW131087:PGW131089 PQS131087:PQS131089 QAO131087:QAO131089 QKK131087:QKK131089 QUG131087:QUG131089 REC131087:REC131089 RNY131087:RNY131089 RXU131087:RXU131089 SHQ131087:SHQ131089 SRM131087:SRM131089 TBI131087:TBI131089 TLE131087:TLE131089 TVA131087:TVA131089 UEW131087:UEW131089 UOS131087:UOS131089 UYO131087:UYO131089 VIK131087:VIK131089 VSG131087:VSG131089 WCC131087:WCC131089 WLY131087:WLY131089 WVU131087:WVU131089 M196623:M196625 JI196623:JI196625 TE196623:TE196625 ADA196623:ADA196625 AMW196623:AMW196625 AWS196623:AWS196625 BGO196623:BGO196625 BQK196623:BQK196625 CAG196623:CAG196625 CKC196623:CKC196625 CTY196623:CTY196625 DDU196623:DDU196625 DNQ196623:DNQ196625 DXM196623:DXM196625 EHI196623:EHI196625 ERE196623:ERE196625 FBA196623:FBA196625 FKW196623:FKW196625 FUS196623:FUS196625 GEO196623:GEO196625 GOK196623:GOK196625 GYG196623:GYG196625 HIC196623:HIC196625 HRY196623:HRY196625 IBU196623:IBU196625 ILQ196623:ILQ196625 IVM196623:IVM196625 JFI196623:JFI196625 JPE196623:JPE196625 JZA196623:JZA196625 KIW196623:KIW196625 KSS196623:KSS196625 LCO196623:LCO196625 LMK196623:LMK196625 LWG196623:LWG196625 MGC196623:MGC196625 MPY196623:MPY196625 MZU196623:MZU196625 NJQ196623:NJQ196625 NTM196623:NTM196625 ODI196623:ODI196625 ONE196623:ONE196625 OXA196623:OXA196625 PGW196623:PGW196625 PQS196623:PQS196625 QAO196623:QAO196625 QKK196623:QKK196625 QUG196623:QUG196625 REC196623:REC196625 RNY196623:RNY196625 RXU196623:RXU196625 SHQ196623:SHQ196625 SRM196623:SRM196625 TBI196623:TBI196625 TLE196623:TLE196625 TVA196623:TVA196625 UEW196623:UEW196625 UOS196623:UOS196625 UYO196623:UYO196625 VIK196623:VIK196625 VSG196623:VSG196625 WCC196623:WCC196625 WLY196623:WLY196625 WVU196623:WVU196625 M262159:M262161 JI262159:JI262161 TE262159:TE262161 ADA262159:ADA262161 AMW262159:AMW262161 AWS262159:AWS262161 BGO262159:BGO262161 BQK262159:BQK262161 CAG262159:CAG262161 CKC262159:CKC262161 CTY262159:CTY262161 DDU262159:DDU262161 DNQ262159:DNQ262161 DXM262159:DXM262161 EHI262159:EHI262161 ERE262159:ERE262161 FBA262159:FBA262161 FKW262159:FKW262161 FUS262159:FUS262161 GEO262159:GEO262161 GOK262159:GOK262161 GYG262159:GYG262161 HIC262159:HIC262161 HRY262159:HRY262161 IBU262159:IBU262161 ILQ262159:ILQ262161 IVM262159:IVM262161 JFI262159:JFI262161 JPE262159:JPE262161 JZA262159:JZA262161 KIW262159:KIW262161 KSS262159:KSS262161 LCO262159:LCO262161 LMK262159:LMK262161 LWG262159:LWG262161 MGC262159:MGC262161 MPY262159:MPY262161 MZU262159:MZU262161 NJQ262159:NJQ262161 NTM262159:NTM262161 ODI262159:ODI262161 ONE262159:ONE262161 OXA262159:OXA262161 PGW262159:PGW262161 PQS262159:PQS262161 QAO262159:QAO262161 QKK262159:QKK262161 QUG262159:QUG262161 REC262159:REC262161 RNY262159:RNY262161 RXU262159:RXU262161 SHQ262159:SHQ262161 SRM262159:SRM262161 TBI262159:TBI262161 TLE262159:TLE262161 TVA262159:TVA262161 UEW262159:UEW262161 UOS262159:UOS262161 UYO262159:UYO262161 VIK262159:VIK262161 VSG262159:VSG262161 WCC262159:WCC262161 WLY262159:WLY262161 WVU262159:WVU262161 M327695:M327697 JI327695:JI327697 TE327695:TE327697 ADA327695:ADA327697 AMW327695:AMW327697 AWS327695:AWS327697 BGO327695:BGO327697 BQK327695:BQK327697 CAG327695:CAG327697 CKC327695:CKC327697 CTY327695:CTY327697 DDU327695:DDU327697 DNQ327695:DNQ327697 DXM327695:DXM327697 EHI327695:EHI327697 ERE327695:ERE327697 FBA327695:FBA327697 FKW327695:FKW327697 FUS327695:FUS327697 GEO327695:GEO327697 GOK327695:GOK327697 GYG327695:GYG327697 HIC327695:HIC327697 HRY327695:HRY327697 IBU327695:IBU327697 ILQ327695:ILQ327697 IVM327695:IVM327697 JFI327695:JFI327697 JPE327695:JPE327697 JZA327695:JZA327697 KIW327695:KIW327697 KSS327695:KSS327697 LCO327695:LCO327697 LMK327695:LMK327697 LWG327695:LWG327697 MGC327695:MGC327697 MPY327695:MPY327697 MZU327695:MZU327697 NJQ327695:NJQ327697 NTM327695:NTM327697 ODI327695:ODI327697 ONE327695:ONE327697 OXA327695:OXA327697 PGW327695:PGW327697 PQS327695:PQS327697 QAO327695:QAO327697 QKK327695:QKK327697 QUG327695:QUG327697 REC327695:REC327697 RNY327695:RNY327697 RXU327695:RXU327697 SHQ327695:SHQ327697 SRM327695:SRM327697 TBI327695:TBI327697 TLE327695:TLE327697 TVA327695:TVA327697 UEW327695:UEW327697 UOS327695:UOS327697 UYO327695:UYO327697 VIK327695:VIK327697 VSG327695:VSG327697 WCC327695:WCC327697 WLY327695:WLY327697 WVU327695:WVU327697 M393231:M393233 JI393231:JI393233 TE393231:TE393233 ADA393231:ADA393233 AMW393231:AMW393233 AWS393231:AWS393233 BGO393231:BGO393233 BQK393231:BQK393233 CAG393231:CAG393233 CKC393231:CKC393233 CTY393231:CTY393233 DDU393231:DDU393233 DNQ393231:DNQ393233 DXM393231:DXM393233 EHI393231:EHI393233 ERE393231:ERE393233 FBA393231:FBA393233 FKW393231:FKW393233 FUS393231:FUS393233 GEO393231:GEO393233 GOK393231:GOK393233 GYG393231:GYG393233 HIC393231:HIC393233 HRY393231:HRY393233 IBU393231:IBU393233 ILQ393231:ILQ393233 IVM393231:IVM393233 JFI393231:JFI393233 JPE393231:JPE393233 JZA393231:JZA393233 KIW393231:KIW393233 KSS393231:KSS393233 LCO393231:LCO393233 LMK393231:LMK393233 LWG393231:LWG393233 MGC393231:MGC393233 MPY393231:MPY393233 MZU393231:MZU393233 NJQ393231:NJQ393233 NTM393231:NTM393233 ODI393231:ODI393233 ONE393231:ONE393233 OXA393231:OXA393233 PGW393231:PGW393233 PQS393231:PQS393233 QAO393231:QAO393233 QKK393231:QKK393233 QUG393231:QUG393233 REC393231:REC393233 RNY393231:RNY393233 RXU393231:RXU393233 SHQ393231:SHQ393233 SRM393231:SRM393233 TBI393231:TBI393233 TLE393231:TLE393233 TVA393231:TVA393233 UEW393231:UEW393233 UOS393231:UOS393233 UYO393231:UYO393233 VIK393231:VIK393233 VSG393231:VSG393233 WCC393231:WCC393233 WLY393231:WLY393233 WVU393231:WVU393233 M458767:M458769 JI458767:JI458769 TE458767:TE458769 ADA458767:ADA458769 AMW458767:AMW458769 AWS458767:AWS458769 BGO458767:BGO458769 BQK458767:BQK458769 CAG458767:CAG458769 CKC458767:CKC458769 CTY458767:CTY458769 DDU458767:DDU458769 DNQ458767:DNQ458769 DXM458767:DXM458769 EHI458767:EHI458769 ERE458767:ERE458769 FBA458767:FBA458769 FKW458767:FKW458769 FUS458767:FUS458769 GEO458767:GEO458769 GOK458767:GOK458769 GYG458767:GYG458769 HIC458767:HIC458769 HRY458767:HRY458769 IBU458767:IBU458769 ILQ458767:ILQ458769 IVM458767:IVM458769 JFI458767:JFI458769 JPE458767:JPE458769 JZA458767:JZA458769 KIW458767:KIW458769 KSS458767:KSS458769 LCO458767:LCO458769 LMK458767:LMK458769 LWG458767:LWG458769 MGC458767:MGC458769 MPY458767:MPY458769 MZU458767:MZU458769 NJQ458767:NJQ458769 NTM458767:NTM458769 ODI458767:ODI458769 ONE458767:ONE458769 OXA458767:OXA458769 PGW458767:PGW458769 PQS458767:PQS458769 QAO458767:QAO458769 QKK458767:QKK458769 QUG458767:QUG458769 REC458767:REC458769 RNY458767:RNY458769 RXU458767:RXU458769 SHQ458767:SHQ458769 SRM458767:SRM458769 TBI458767:TBI458769 TLE458767:TLE458769 TVA458767:TVA458769 UEW458767:UEW458769 UOS458767:UOS458769 UYO458767:UYO458769 VIK458767:VIK458769 VSG458767:VSG458769 WCC458767:WCC458769 WLY458767:WLY458769 WVU458767:WVU458769 M524303:M524305 JI524303:JI524305 TE524303:TE524305 ADA524303:ADA524305 AMW524303:AMW524305 AWS524303:AWS524305 BGO524303:BGO524305 BQK524303:BQK524305 CAG524303:CAG524305 CKC524303:CKC524305 CTY524303:CTY524305 DDU524303:DDU524305 DNQ524303:DNQ524305 DXM524303:DXM524305 EHI524303:EHI524305 ERE524303:ERE524305 FBA524303:FBA524305 FKW524303:FKW524305 FUS524303:FUS524305 GEO524303:GEO524305 GOK524303:GOK524305 GYG524303:GYG524305 HIC524303:HIC524305 HRY524303:HRY524305 IBU524303:IBU524305 ILQ524303:ILQ524305 IVM524303:IVM524305 JFI524303:JFI524305 JPE524303:JPE524305 JZA524303:JZA524305 KIW524303:KIW524305 KSS524303:KSS524305 LCO524303:LCO524305 LMK524303:LMK524305 LWG524303:LWG524305 MGC524303:MGC524305 MPY524303:MPY524305 MZU524303:MZU524305 NJQ524303:NJQ524305 NTM524303:NTM524305 ODI524303:ODI524305 ONE524303:ONE524305 OXA524303:OXA524305 PGW524303:PGW524305 PQS524303:PQS524305 QAO524303:QAO524305 QKK524303:QKK524305 QUG524303:QUG524305 REC524303:REC524305 RNY524303:RNY524305 RXU524303:RXU524305 SHQ524303:SHQ524305 SRM524303:SRM524305 TBI524303:TBI524305 TLE524303:TLE524305 TVA524303:TVA524305 UEW524303:UEW524305 UOS524303:UOS524305 UYO524303:UYO524305 VIK524303:VIK524305 VSG524303:VSG524305 WCC524303:WCC524305 WLY524303:WLY524305 WVU524303:WVU524305 M589839:M589841 JI589839:JI589841 TE589839:TE589841 ADA589839:ADA589841 AMW589839:AMW589841 AWS589839:AWS589841 BGO589839:BGO589841 BQK589839:BQK589841 CAG589839:CAG589841 CKC589839:CKC589841 CTY589839:CTY589841 DDU589839:DDU589841 DNQ589839:DNQ589841 DXM589839:DXM589841 EHI589839:EHI589841 ERE589839:ERE589841 FBA589839:FBA589841 FKW589839:FKW589841 FUS589839:FUS589841 GEO589839:GEO589841 GOK589839:GOK589841 GYG589839:GYG589841 HIC589839:HIC589841 HRY589839:HRY589841 IBU589839:IBU589841 ILQ589839:ILQ589841 IVM589839:IVM589841 JFI589839:JFI589841 JPE589839:JPE589841 JZA589839:JZA589841 KIW589839:KIW589841 KSS589839:KSS589841 LCO589839:LCO589841 LMK589839:LMK589841 LWG589839:LWG589841 MGC589839:MGC589841 MPY589839:MPY589841 MZU589839:MZU589841 NJQ589839:NJQ589841 NTM589839:NTM589841 ODI589839:ODI589841 ONE589839:ONE589841 OXA589839:OXA589841 PGW589839:PGW589841 PQS589839:PQS589841 QAO589839:QAO589841 QKK589839:QKK589841 QUG589839:QUG589841 REC589839:REC589841 RNY589839:RNY589841 RXU589839:RXU589841 SHQ589839:SHQ589841 SRM589839:SRM589841 TBI589839:TBI589841 TLE589839:TLE589841 TVA589839:TVA589841 UEW589839:UEW589841 UOS589839:UOS589841 UYO589839:UYO589841 VIK589839:VIK589841 VSG589839:VSG589841 WCC589839:WCC589841 WLY589839:WLY589841 WVU589839:WVU589841 M655375:M655377 JI655375:JI655377 TE655375:TE655377 ADA655375:ADA655377 AMW655375:AMW655377 AWS655375:AWS655377 BGO655375:BGO655377 BQK655375:BQK655377 CAG655375:CAG655377 CKC655375:CKC655377 CTY655375:CTY655377 DDU655375:DDU655377 DNQ655375:DNQ655377 DXM655375:DXM655377 EHI655375:EHI655377 ERE655375:ERE655377 FBA655375:FBA655377 FKW655375:FKW655377 FUS655375:FUS655377 GEO655375:GEO655377 GOK655375:GOK655377 GYG655375:GYG655377 HIC655375:HIC655377 HRY655375:HRY655377 IBU655375:IBU655377 ILQ655375:ILQ655377 IVM655375:IVM655377 JFI655375:JFI655377 JPE655375:JPE655377 JZA655375:JZA655377 KIW655375:KIW655377 KSS655375:KSS655377 LCO655375:LCO655377 LMK655375:LMK655377 LWG655375:LWG655377 MGC655375:MGC655377 MPY655375:MPY655377 MZU655375:MZU655377 NJQ655375:NJQ655377 NTM655375:NTM655377 ODI655375:ODI655377 ONE655375:ONE655377 OXA655375:OXA655377 PGW655375:PGW655377 PQS655375:PQS655377 QAO655375:QAO655377 QKK655375:QKK655377 QUG655375:QUG655377 REC655375:REC655377 RNY655375:RNY655377 RXU655375:RXU655377 SHQ655375:SHQ655377 SRM655375:SRM655377 TBI655375:TBI655377 TLE655375:TLE655377 TVA655375:TVA655377 UEW655375:UEW655377 UOS655375:UOS655377 UYO655375:UYO655377 VIK655375:VIK655377 VSG655375:VSG655377 WCC655375:WCC655377 WLY655375:WLY655377 WVU655375:WVU655377 M720911:M720913 JI720911:JI720913 TE720911:TE720913 ADA720911:ADA720913 AMW720911:AMW720913 AWS720911:AWS720913 BGO720911:BGO720913 BQK720911:BQK720913 CAG720911:CAG720913 CKC720911:CKC720913 CTY720911:CTY720913 DDU720911:DDU720913 DNQ720911:DNQ720913 DXM720911:DXM720913 EHI720911:EHI720913 ERE720911:ERE720913 FBA720911:FBA720913 FKW720911:FKW720913 FUS720911:FUS720913 GEO720911:GEO720913 GOK720911:GOK720913 GYG720911:GYG720913 HIC720911:HIC720913 HRY720911:HRY720913 IBU720911:IBU720913 ILQ720911:ILQ720913 IVM720911:IVM720913 JFI720911:JFI720913 JPE720911:JPE720913 JZA720911:JZA720913 KIW720911:KIW720913 KSS720911:KSS720913 LCO720911:LCO720913 LMK720911:LMK720913 LWG720911:LWG720913 MGC720911:MGC720913 MPY720911:MPY720913 MZU720911:MZU720913 NJQ720911:NJQ720913 NTM720911:NTM720913 ODI720911:ODI720913 ONE720911:ONE720913 OXA720911:OXA720913 PGW720911:PGW720913 PQS720911:PQS720913 QAO720911:QAO720913 QKK720911:QKK720913 QUG720911:QUG720913 REC720911:REC720913 RNY720911:RNY720913 RXU720911:RXU720913 SHQ720911:SHQ720913 SRM720911:SRM720913 TBI720911:TBI720913 TLE720911:TLE720913 TVA720911:TVA720913 UEW720911:UEW720913 UOS720911:UOS720913 UYO720911:UYO720913 VIK720911:VIK720913 VSG720911:VSG720913 WCC720911:WCC720913 WLY720911:WLY720913 WVU720911:WVU720913 M786447:M786449 JI786447:JI786449 TE786447:TE786449 ADA786447:ADA786449 AMW786447:AMW786449 AWS786447:AWS786449 BGO786447:BGO786449 BQK786447:BQK786449 CAG786447:CAG786449 CKC786447:CKC786449 CTY786447:CTY786449 DDU786447:DDU786449 DNQ786447:DNQ786449 DXM786447:DXM786449 EHI786447:EHI786449 ERE786447:ERE786449 FBA786447:FBA786449 FKW786447:FKW786449 FUS786447:FUS786449 GEO786447:GEO786449 GOK786447:GOK786449 GYG786447:GYG786449 HIC786447:HIC786449 HRY786447:HRY786449 IBU786447:IBU786449 ILQ786447:ILQ786449 IVM786447:IVM786449 JFI786447:JFI786449 JPE786447:JPE786449 JZA786447:JZA786449 KIW786447:KIW786449 KSS786447:KSS786449 LCO786447:LCO786449 LMK786447:LMK786449 LWG786447:LWG786449 MGC786447:MGC786449 MPY786447:MPY786449 MZU786447:MZU786449 NJQ786447:NJQ786449 NTM786447:NTM786449 ODI786447:ODI786449 ONE786447:ONE786449 OXA786447:OXA786449 PGW786447:PGW786449 PQS786447:PQS786449 QAO786447:QAO786449 QKK786447:QKK786449 QUG786447:QUG786449 REC786447:REC786449 RNY786447:RNY786449 RXU786447:RXU786449 SHQ786447:SHQ786449 SRM786447:SRM786449 TBI786447:TBI786449 TLE786447:TLE786449 TVA786447:TVA786449 UEW786447:UEW786449 UOS786447:UOS786449 UYO786447:UYO786449 VIK786447:VIK786449 VSG786447:VSG786449 WCC786447:WCC786449 WLY786447:WLY786449 WVU786447:WVU786449 M851983:M851985 JI851983:JI851985 TE851983:TE851985 ADA851983:ADA851985 AMW851983:AMW851985 AWS851983:AWS851985 BGO851983:BGO851985 BQK851983:BQK851985 CAG851983:CAG851985 CKC851983:CKC851985 CTY851983:CTY851985 DDU851983:DDU851985 DNQ851983:DNQ851985 DXM851983:DXM851985 EHI851983:EHI851985 ERE851983:ERE851985 FBA851983:FBA851985 FKW851983:FKW851985 FUS851983:FUS851985 GEO851983:GEO851985 GOK851983:GOK851985 GYG851983:GYG851985 HIC851983:HIC851985 HRY851983:HRY851985 IBU851983:IBU851985 ILQ851983:ILQ851985 IVM851983:IVM851985 JFI851983:JFI851985 JPE851983:JPE851985 JZA851983:JZA851985 KIW851983:KIW851985 KSS851983:KSS851985 LCO851983:LCO851985 LMK851983:LMK851985 LWG851983:LWG851985 MGC851983:MGC851985 MPY851983:MPY851985 MZU851983:MZU851985 NJQ851983:NJQ851985 NTM851983:NTM851985 ODI851983:ODI851985 ONE851983:ONE851985 OXA851983:OXA851985 PGW851983:PGW851985 PQS851983:PQS851985 QAO851983:QAO851985 QKK851983:QKK851985 QUG851983:QUG851985 REC851983:REC851985 RNY851983:RNY851985 RXU851983:RXU851985 SHQ851983:SHQ851985 SRM851983:SRM851985 TBI851983:TBI851985 TLE851983:TLE851985 TVA851983:TVA851985 UEW851983:UEW851985 UOS851983:UOS851985 UYO851983:UYO851985 VIK851983:VIK851985 VSG851983:VSG851985 WCC851983:WCC851985 WLY851983:WLY851985 WVU851983:WVU851985 M917519:M917521 JI917519:JI917521 TE917519:TE917521 ADA917519:ADA917521 AMW917519:AMW917521 AWS917519:AWS917521 BGO917519:BGO917521 BQK917519:BQK917521 CAG917519:CAG917521 CKC917519:CKC917521 CTY917519:CTY917521 DDU917519:DDU917521 DNQ917519:DNQ917521 DXM917519:DXM917521 EHI917519:EHI917521 ERE917519:ERE917521 FBA917519:FBA917521 FKW917519:FKW917521 FUS917519:FUS917521 GEO917519:GEO917521 GOK917519:GOK917521 GYG917519:GYG917521 HIC917519:HIC917521 HRY917519:HRY917521 IBU917519:IBU917521 ILQ917519:ILQ917521 IVM917519:IVM917521 JFI917519:JFI917521 JPE917519:JPE917521 JZA917519:JZA917521 KIW917519:KIW917521 KSS917519:KSS917521 LCO917519:LCO917521 LMK917519:LMK917521 LWG917519:LWG917521 MGC917519:MGC917521 MPY917519:MPY917521 MZU917519:MZU917521 NJQ917519:NJQ917521 NTM917519:NTM917521 ODI917519:ODI917521 ONE917519:ONE917521 OXA917519:OXA917521 PGW917519:PGW917521 PQS917519:PQS917521 QAO917519:QAO917521 QKK917519:QKK917521 QUG917519:QUG917521 REC917519:REC917521 RNY917519:RNY917521 RXU917519:RXU917521 SHQ917519:SHQ917521 SRM917519:SRM917521 TBI917519:TBI917521 TLE917519:TLE917521 TVA917519:TVA917521 UEW917519:UEW917521 UOS917519:UOS917521 UYO917519:UYO917521 VIK917519:VIK917521 VSG917519:VSG917521 WCC917519:WCC917521 WLY917519:WLY917521 WVU917519:WVU917521 M983055:M983057 JI983055:JI983057 TE983055:TE983057 ADA983055:ADA983057 AMW983055:AMW983057 AWS983055:AWS983057 BGO983055:BGO983057 BQK983055:BQK983057 CAG983055:CAG983057 CKC983055:CKC983057 CTY983055:CTY983057 DDU983055:DDU983057 DNQ983055:DNQ983057 DXM983055:DXM983057 EHI983055:EHI983057 ERE983055:ERE983057 FBA983055:FBA983057 FKW983055:FKW983057 FUS983055:FUS983057 GEO983055:GEO983057 GOK983055:GOK983057 GYG983055:GYG983057 HIC983055:HIC983057 HRY983055:HRY983057 IBU983055:IBU983057 ILQ983055:ILQ983057 IVM983055:IVM983057 JFI983055:JFI983057 JPE983055:JPE983057 JZA983055:JZA983057 KIW983055:KIW983057 KSS983055:KSS983057 LCO983055:LCO983057 LMK983055:LMK983057 LWG983055:LWG983057 MGC983055:MGC983057 MPY983055:MPY983057 MZU983055:MZU983057 NJQ983055:NJQ983057 NTM983055:NTM983057 ODI983055:ODI983057 ONE983055:ONE983057 OXA983055:OXA983057 PGW983055:PGW983057 PQS983055:PQS983057 QAO983055:QAO983057 QKK983055:QKK983057 QUG983055:QUG983057 REC983055:REC983057 RNY983055:RNY983057 RXU983055:RXU983057 SHQ983055:SHQ983057 SRM983055:SRM983057 TBI983055:TBI983057 TLE983055:TLE983057 TVA983055:TVA983057 UEW983055:UEW983057 UOS983055:UOS983057 UYO983055:UYO983057 VIK983055:VIK983057 VSG983055:VSG983057 WCC983055:WCC983057 WLY983055:WLY983057 WVU983055:WVU983057 WVU28:WVU30 WLY28:WLY30 WCC28:WCC30 VSG28:VSG30 VIK28:VIK30 UYO28:UYO30 UOS28:UOS30 UEW28:UEW30 TVA28:TVA30 TLE28:TLE30 TBI28:TBI30 SRM28:SRM30 SHQ28:SHQ30 RXU28:RXU30 RNY28:RNY30 REC28:REC30 QUG28:QUG30 QKK28:QKK30 QAO28:QAO30 PQS28:PQS30 PGW28:PGW30 OXA28:OXA30 ONE28:ONE30 ODI28:ODI30 NTM28:NTM30 NJQ28:NJQ30 MZU28:MZU30 MPY28:MPY30 MGC28:MGC30 LWG28:LWG30 LMK28:LMK30 LCO28:LCO30 KSS28:KSS30 KIW28:KIW30 JZA28:JZA30 JPE28:JPE30 JFI28:JFI30 IVM28:IVM30 ILQ28:ILQ30 IBU28:IBU30 HRY28:HRY30 HIC28:HIC30 GYG28:GYG30 GOK28:GOK30 GEO28:GEO30 FUS28:FUS30 FKW28:FKW30 FBA28:FBA30 ERE28:ERE30 EHI28:EHI30 DXM28:DXM30 DNQ28:DNQ30 DDU28:DDU30 CTY28:CTY30 CKC28:CKC30 CAG28:CAG30 BQK28:BQK30 BGO28:BGO30 AWS28:AWS30 AMW28:AMW30 ADA28:ADA30 TE28:TE30 JI28:JI30 M28:M30">
      <formula1>#REF!</formula1>
    </dataValidation>
    <dataValidation type="list" allowBlank="1" showInputMessage="1" showErrorMessage="1" sqref="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WVT28:WVT30 WLX28:WLX30 WCB28:WCB30 VSF28:VSF30 VIJ28:VIJ30 UYN28:UYN30 UOR28:UOR30 UEV28:UEV30 TUZ28:TUZ30 TLD28:TLD30 TBH28:TBH30 SRL28:SRL30 SHP28:SHP30 RXT28:RXT30 RNX28:RNX30 REB28:REB30 QUF28:QUF30 QKJ28:QKJ30 QAN28:QAN30 PQR28:PQR30 PGV28:PGV30 OWZ28:OWZ30 OND28:OND30 ODH28:ODH30 NTL28:NTL30 NJP28:NJP30 MZT28:MZT30 MPX28:MPX30 MGB28:MGB30 LWF28:LWF30 LMJ28:LMJ30 LCN28:LCN30 KSR28:KSR30 KIV28:KIV30 JYZ28:JYZ30 JPD28:JPD30 JFH28:JFH30 IVL28:IVL30 ILP28:ILP30 IBT28:IBT30 HRX28:HRX30 HIB28:HIB30 GYF28:GYF30 GOJ28:GOJ30 GEN28:GEN30 FUR28:FUR30 FKV28:FKV30 FAZ28:FAZ30 ERD28:ERD30 EHH28:EHH30 DXL28:DXL30 DNP28:DNP30 DDT28:DDT30 CTX28:CTX30 CKB28:CKB30 CAF28:CAF30 BQJ28:BQJ30 BGN28:BGN30 AWR28:AWR30 AMV28:AMV30 ACZ28:ACZ30 TD28:TD30 JH28:JH30 L28:L30">
      <formula1>$N$17:$N$19</formula1>
    </dataValidation>
    <dataValidation type="list" allowBlank="1" showInputMessage="1" showErrorMessage="1" sqref="N65551:N65553 JJ65551:JJ65553 TF65551:TF65553 ADB65551:ADB65553 AMX65551:AMX65553 AWT65551:AWT65553 BGP65551:BGP65553 BQL65551:BQL65553 CAH65551:CAH65553 CKD65551:CKD65553 CTZ65551:CTZ65553 DDV65551:DDV65553 DNR65551:DNR65553 DXN65551:DXN65553 EHJ65551:EHJ65553 ERF65551:ERF65553 FBB65551:FBB65553 FKX65551:FKX65553 FUT65551:FUT65553 GEP65551:GEP65553 GOL65551:GOL65553 GYH65551:GYH65553 HID65551:HID65553 HRZ65551:HRZ65553 IBV65551:IBV65553 ILR65551:ILR65553 IVN65551:IVN65553 JFJ65551:JFJ65553 JPF65551:JPF65553 JZB65551:JZB65553 KIX65551:KIX65553 KST65551:KST65553 LCP65551:LCP65553 LML65551:LML65553 LWH65551:LWH65553 MGD65551:MGD65553 MPZ65551:MPZ65553 MZV65551:MZV65553 NJR65551:NJR65553 NTN65551:NTN65553 ODJ65551:ODJ65553 ONF65551:ONF65553 OXB65551:OXB65553 PGX65551:PGX65553 PQT65551:PQT65553 QAP65551:QAP65553 QKL65551:QKL65553 QUH65551:QUH65553 RED65551:RED65553 RNZ65551:RNZ65553 RXV65551:RXV65553 SHR65551:SHR65553 SRN65551:SRN65553 TBJ65551:TBJ65553 TLF65551:TLF65553 TVB65551:TVB65553 UEX65551:UEX65553 UOT65551:UOT65553 UYP65551:UYP65553 VIL65551:VIL65553 VSH65551:VSH65553 WCD65551:WCD65553 WLZ65551:WLZ65553 WVV65551:WVV65553 N131087:N131089 JJ131087:JJ131089 TF131087:TF131089 ADB131087:ADB131089 AMX131087:AMX131089 AWT131087:AWT131089 BGP131087:BGP131089 BQL131087:BQL131089 CAH131087:CAH131089 CKD131087:CKD131089 CTZ131087:CTZ131089 DDV131087:DDV131089 DNR131087:DNR131089 DXN131087:DXN131089 EHJ131087:EHJ131089 ERF131087:ERF131089 FBB131087:FBB131089 FKX131087:FKX131089 FUT131087:FUT131089 GEP131087:GEP131089 GOL131087:GOL131089 GYH131087:GYH131089 HID131087:HID131089 HRZ131087:HRZ131089 IBV131087:IBV131089 ILR131087:ILR131089 IVN131087:IVN131089 JFJ131087:JFJ131089 JPF131087:JPF131089 JZB131087:JZB131089 KIX131087:KIX131089 KST131087:KST131089 LCP131087:LCP131089 LML131087:LML131089 LWH131087:LWH131089 MGD131087:MGD131089 MPZ131087:MPZ131089 MZV131087:MZV131089 NJR131087:NJR131089 NTN131087:NTN131089 ODJ131087:ODJ131089 ONF131087:ONF131089 OXB131087:OXB131089 PGX131087:PGX131089 PQT131087:PQT131089 QAP131087:QAP131089 QKL131087:QKL131089 QUH131087:QUH131089 RED131087:RED131089 RNZ131087:RNZ131089 RXV131087:RXV131089 SHR131087:SHR131089 SRN131087:SRN131089 TBJ131087:TBJ131089 TLF131087:TLF131089 TVB131087:TVB131089 UEX131087:UEX131089 UOT131087:UOT131089 UYP131087:UYP131089 VIL131087:VIL131089 VSH131087:VSH131089 WCD131087:WCD131089 WLZ131087:WLZ131089 WVV131087:WVV131089 N196623:N196625 JJ196623:JJ196625 TF196623:TF196625 ADB196623:ADB196625 AMX196623:AMX196625 AWT196623:AWT196625 BGP196623:BGP196625 BQL196623:BQL196625 CAH196623:CAH196625 CKD196623:CKD196625 CTZ196623:CTZ196625 DDV196623:DDV196625 DNR196623:DNR196625 DXN196623:DXN196625 EHJ196623:EHJ196625 ERF196623:ERF196625 FBB196623:FBB196625 FKX196623:FKX196625 FUT196623:FUT196625 GEP196623:GEP196625 GOL196623:GOL196625 GYH196623:GYH196625 HID196623:HID196625 HRZ196623:HRZ196625 IBV196623:IBV196625 ILR196623:ILR196625 IVN196623:IVN196625 JFJ196623:JFJ196625 JPF196623:JPF196625 JZB196623:JZB196625 KIX196623:KIX196625 KST196623:KST196625 LCP196623:LCP196625 LML196623:LML196625 LWH196623:LWH196625 MGD196623:MGD196625 MPZ196623:MPZ196625 MZV196623:MZV196625 NJR196623:NJR196625 NTN196623:NTN196625 ODJ196623:ODJ196625 ONF196623:ONF196625 OXB196623:OXB196625 PGX196623:PGX196625 PQT196623:PQT196625 QAP196623:QAP196625 QKL196623:QKL196625 QUH196623:QUH196625 RED196623:RED196625 RNZ196623:RNZ196625 RXV196623:RXV196625 SHR196623:SHR196625 SRN196623:SRN196625 TBJ196623:TBJ196625 TLF196623:TLF196625 TVB196623:TVB196625 UEX196623:UEX196625 UOT196623:UOT196625 UYP196623:UYP196625 VIL196623:VIL196625 VSH196623:VSH196625 WCD196623:WCD196625 WLZ196623:WLZ196625 WVV196623:WVV196625 N262159:N262161 JJ262159:JJ262161 TF262159:TF262161 ADB262159:ADB262161 AMX262159:AMX262161 AWT262159:AWT262161 BGP262159:BGP262161 BQL262159:BQL262161 CAH262159:CAH262161 CKD262159:CKD262161 CTZ262159:CTZ262161 DDV262159:DDV262161 DNR262159:DNR262161 DXN262159:DXN262161 EHJ262159:EHJ262161 ERF262159:ERF262161 FBB262159:FBB262161 FKX262159:FKX262161 FUT262159:FUT262161 GEP262159:GEP262161 GOL262159:GOL262161 GYH262159:GYH262161 HID262159:HID262161 HRZ262159:HRZ262161 IBV262159:IBV262161 ILR262159:ILR262161 IVN262159:IVN262161 JFJ262159:JFJ262161 JPF262159:JPF262161 JZB262159:JZB262161 KIX262159:KIX262161 KST262159:KST262161 LCP262159:LCP262161 LML262159:LML262161 LWH262159:LWH262161 MGD262159:MGD262161 MPZ262159:MPZ262161 MZV262159:MZV262161 NJR262159:NJR262161 NTN262159:NTN262161 ODJ262159:ODJ262161 ONF262159:ONF262161 OXB262159:OXB262161 PGX262159:PGX262161 PQT262159:PQT262161 QAP262159:QAP262161 QKL262159:QKL262161 QUH262159:QUH262161 RED262159:RED262161 RNZ262159:RNZ262161 RXV262159:RXV262161 SHR262159:SHR262161 SRN262159:SRN262161 TBJ262159:TBJ262161 TLF262159:TLF262161 TVB262159:TVB262161 UEX262159:UEX262161 UOT262159:UOT262161 UYP262159:UYP262161 VIL262159:VIL262161 VSH262159:VSH262161 WCD262159:WCD262161 WLZ262159:WLZ262161 WVV262159:WVV262161 N327695:N327697 JJ327695:JJ327697 TF327695:TF327697 ADB327695:ADB327697 AMX327695:AMX327697 AWT327695:AWT327697 BGP327695:BGP327697 BQL327695:BQL327697 CAH327695:CAH327697 CKD327695:CKD327697 CTZ327695:CTZ327697 DDV327695:DDV327697 DNR327695:DNR327697 DXN327695:DXN327697 EHJ327695:EHJ327697 ERF327695:ERF327697 FBB327695:FBB327697 FKX327695:FKX327697 FUT327695:FUT327697 GEP327695:GEP327697 GOL327695:GOL327697 GYH327695:GYH327697 HID327695:HID327697 HRZ327695:HRZ327697 IBV327695:IBV327697 ILR327695:ILR327697 IVN327695:IVN327697 JFJ327695:JFJ327697 JPF327695:JPF327697 JZB327695:JZB327697 KIX327695:KIX327697 KST327695:KST327697 LCP327695:LCP327697 LML327695:LML327697 LWH327695:LWH327697 MGD327695:MGD327697 MPZ327695:MPZ327697 MZV327695:MZV327697 NJR327695:NJR327697 NTN327695:NTN327697 ODJ327695:ODJ327697 ONF327695:ONF327697 OXB327695:OXB327697 PGX327695:PGX327697 PQT327695:PQT327697 QAP327695:QAP327697 QKL327695:QKL327697 QUH327695:QUH327697 RED327695:RED327697 RNZ327695:RNZ327697 RXV327695:RXV327697 SHR327695:SHR327697 SRN327695:SRN327697 TBJ327695:TBJ327697 TLF327695:TLF327697 TVB327695:TVB327697 UEX327695:UEX327697 UOT327695:UOT327697 UYP327695:UYP327697 VIL327695:VIL327697 VSH327695:VSH327697 WCD327695:WCD327697 WLZ327695:WLZ327697 WVV327695:WVV327697 N393231:N393233 JJ393231:JJ393233 TF393231:TF393233 ADB393231:ADB393233 AMX393231:AMX393233 AWT393231:AWT393233 BGP393231:BGP393233 BQL393231:BQL393233 CAH393231:CAH393233 CKD393231:CKD393233 CTZ393231:CTZ393233 DDV393231:DDV393233 DNR393231:DNR393233 DXN393231:DXN393233 EHJ393231:EHJ393233 ERF393231:ERF393233 FBB393231:FBB393233 FKX393231:FKX393233 FUT393231:FUT393233 GEP393231:GEP393233 GOL393231:GOL393233 GYH393231:GYH393233 HID393231:HID393233 HRZ393231:HRZ393233 IBV393231:IBV393233 ILR393231:ILR393233 IVN393231:IVN393233 JFJ393231:JFJ393233 JPF393231:JPF393233 JZB393231:JZB393233 KIX393231:KIX393233 KST393231:KST393233 LCP393231:LCP393233 LML393231:LML393233 LWH393231:LWH393233 MGD393231:MGD393233 MPZ393231:MPZ393233 MZV393231:MZV393233 NJR393231:NJR393233 NTN393231:NTN393233 ODJ393231:ODJ393233 ONF393231:ONF393233 OXB393231:OXB393233 PGX393231:PGX393233 PQT393231:PQT393233 QAP393231:QAP393233 QKL393231:QKL393233 QUH393231:QUH393233 RED393231:RED393233 RNZ393231:RNZ393233 RXV393231:RXV393233 SHR393231:SHR393233 SRN393231:SRN393233 TBJ393231:TBJ393233 TLF393231:TLF393233 TVB393231:TVB393233 UEX393231:UEX393233 UOT393231:UOT393233 UYP393231:UYP393233 VIL393231:VIL393233 VSH393231:VSH393233 WCD393231:WCD393233 WLZ393231:WLZ393233 WVV393231:WVV393233 N458767:N458769 JJ458767:JJ458769 TF458767:TF458769 ADB458767:ADB458769 AMX458767:AMX458769 AWT458767:AWT458769 BGP458767:BGP458769 BQL458767:BQL458769 CAH458767:CAH458769 CKD458767:CKD458769 CTZ458767:CTZ458769 DDV458767:DDV458769 DNR458767:DNR458769 DXN458767:DXN458769 EHJ458767:EHJ458769 ERF458767:ERF458769 FBB458767:FBB458769 FKX458767:FKX458769 FUT458767:FUT458769 GEP458767:GEP458769 GOL458767:GOL458769 GYH458767:GYH458769 HID458767:HID458769 HRZ458767:HRZ458769 IBV458767:IBV458769 ILR458767:ILR458769 IVN458767:IVN458769 JFJ458767:JFJ458769 JPF458767:JPF458769 JZB458767:JZB458769 KIX458767:KIX458769 KST458767:KST458769 LCP458767:LCP458769 LML458767:LML458769 LWH458767:LWH458769 MGD458767:MGD458769 MPZ458767:MPZ458769 MZV458767:MZV458769 NJR458767:NJR458769 NTN458767:NTN458769 ODJ458767:ODJ458769 ONF458767:ONF458769 OXB458767:OXB458769 PGX458767:PGX458769 PQT458767:PQT458769 QAP458767:QAP458769 QKL458767:QKL458769 QUH458767:QUH458769 RED458767:RED458769 RNZ458767:RNZ458769 RXV458767:RXV458769 SHR458767:SHR458769 SRN458767:SRN458769 TBJ458767:TBJ458769 TLF458767:TLF458769 TVB458767:TVB458769 UEX458767:UEX458769 UOT458767:UOT458769 UYP458767:UYP458769 VIL458767:VIL458769 VSH458767:VSH458769 WCD458767:WCD458769 WLZ458767:WLZ458769 WVV458767:WVV458769 N524303:N524305 JJ524303:JJ524305 TF524303:TF524305 ADB524303:ADB524305 AMX524303:AMX524305 AWT524303:AWT524305 BGP524303:BGP524305 BQL524303:BQL524305 CAH524303:CAH524305 CKD524303:CKD524305 CTZ524303:CTZ524305 DDV524303:DDV524305 DNR524303:DNR524305 DXN524303:DXN524305 EHJ524303:EHJ524305 ERF524303:ERF524305 FBB524303:FBB524305 FKX524303:FKX524305 FUT524303:FUT524305 GEP524303:GEP524305 GOL524303:GOL524305 GYH524303:GYH524305 HID524303:HID524305 HRZ524303:HRZ524305 IBV524303:IBV524305 ILR524303:ILR524305 IVN524303:IVN524305 JFJ524303:JFJ524305 JPF524303:JPF524305 JZB524303:JZB524305 KIX524303:KIX524305 KST524303:KST524305 LCP524303:LCP524305 LML524303:LML524305 LWH524303:LWH524305 MGD524303:MGD524305 MPZ524303:MPZ524305 MZV524303:MZV524305 NJR524303:NJR524305 NTN524303:NTN524305 ODJ524303:ODJ524305 ONF524303:ONF524305 OXB524303:OXB524305 PGX524303:PGX524305 PQT524303:PQT524305 QAP524303:QAP524305 QKL524303:QKL524305 QUH524303:QUH524305 RED524303:RED524305 RNZ524303:RNZ524305 RXV524303:RXV524305 SHR524303:SHR524305 SRN524303:SRN524305 TBJ524303:TBJ524305 TLF524303:TLF524305 TVB524303:TVB524305 UEX524303:UEX524305 UOT524303:UOT524305 UYP524303:UYP524305 VIL524303:VIL524305 VSH524303:VSH524305 WCD524303:WCD524305 WLZ524303:WLZ524305 WVV524303:WVV524305 N589839:N589841 JJ589839:JJ589841 TF589839:TF589841 ADB589839:ADB589841 AMX589839:AMX589841 AWT589839:AWT589841 BGP589839:BGP589841 BQL589839:BQL589841 CAH589839:CAH589841 CKD589839:CKD589841 CTZ589839:CTZ589841 DDV589839:DDV589841 DNR589839:DNR589841 DXN589839:DXN589841 EHJ589839:EHJ589841 ERF589839:ERF589841 FBB589839:FBB589841 FKX589839:FKX589841 FUT589839:FUT589841 GEP589839:GEP589841 GOL589839:GOL589841 GYH589839:GYH589841 HID589839:HID589841 HRZ589839:HRZ589841 IBV589839:IBV589841 ILR589839:ILR589841 IVN589839:IVN589841 JFJ589839:JFJ589841 JPF589839:JPF589841 JZB589839:JZB589841 KIX589839:KIX589841 KST589839:KST589841 LCP589839:LCP589841 LML589839:LML589841 LWH589839:LWH589841 MGD589839:MGD589841 MPZ589839:MPZ589841 MZV589839:MZV589841 NJR589839:NJR589841 NTN589839:NTN589841 ODJ589839:ODJ589841 ONF589839:ONF589841 OXB589839:OXB589841 PGX589839:PGX589841 PQT589839:PQT589841 QAP589839:QAP589841 QKL589839:QKL589841 QUH589839:QUH589841 RED589839:RED589841 RNZ589839:RNZ589841 RXV589839:RXV589841 SHR589839:SHR589841 SRN589839:SRN589841 TBJ589839:TBJ589841 TLF589839:TLF589841 TVB589839:TVB589841 UEX589839:UEX589841 UOT589839:UOT589841 UYP589839:UYP589841 VIL589839:VIL589841 VSH589839:VSH589841 WCD589839:WCD589841 WLZ589839:WLZ589841 WVV589839:WVV589841 N655375:N655377 JJ655375:JJ655377 TF655375:TF655377 ADB655375:ADB655377 AMX655375:AMX655377 AWT655375:AWT655377 BGP655375:BGP655377 BQL655375:BQL655377 CAH655375:CAH655377 CKD655375:CKD655377 CTZ655375:CTZ655377 DDV655375:DDV655377 DNR655375:DNR655377 DXN655375:DXN655377 EHJ655375:EHJ655377 ERF655375:ERF655377 FBB655375:FBB655377 FKX655375:FKX655377 FUT655375:FUT655377 GEP655375:GEP655377 GOL655375:GOL655377 GYH655375:GYH655377 HID655375:HID655377 HRZ655375:HRZ655377 IBV655375:IBV655377 ILR655375:ILR655377 IVN655375:IVN655377 JFJ655375:JFJ655377 JPF655375:JPF655377 JZB655375:JZB655377 KIX655375:KIX655377 KST655375:KST655377 LCP655375:LCP655377 LML655375:LML655377 LWH655375:LWH655377 MGD655375:MGD655377 MPZ655375:MPZ655377 MZV655375:MZV655377 NJR655375:NJR655377 NTN655375:NTN655377 ODJ655375:ODJ655377 ONF655375:ONF655377 OXB655375:OXB655377 PGX655375:PGX655377 PQT655375:PQT655377 QAP655375:QAP655377 QKL655375:QKL655377 QUH655375:QUH655377 RED655375:RED655377 RNZ655375:RNZ655377 RXV655375:RXV655377 SHR655375:SHR655377 SRN655375:SRN655377 TBJ655375:TBJ655377 TLF655375:TLF655377 TVB655375:TVB655377 UEX655375:UEX655377 UOT655375:UOT655377 UYP655375:UYP655377 VIL655375:VIL655377 VSH655375:VSH655377 WCD655375:WCD655377 WLZ655375:WLZ655377 WVV655375:WVV655377 N720911:N720913 JJ720911:JJ720913 TF720911:TF720913 ADB720911:ADB720913 AMX720911:AMX720913 AWT720911:AWT720913 BGP720911:BGP720913 BQL720911:BQL720913 CAH720911:CAH720913 CKD720911:CKD720913 CTZ720911:CTZ720913 DDV720911:DDV720913 DNR720911:DNR720913 DXN720911:DXN720913 EHJ720911:EHJ720913 ERF720911:ERF720913 FBB720911:FBB720913 FKX720911:FKX720913 FUT720911:FUT720913 GEP720911:GEP720913 GOL720911:GOL720913 GYH720911:GYH720913 HID720911:HID720913 HRZ720911:HRZ720913 IBV720911:IBV720913 ILR720911:ILR720913 IVN720911:IVN720913 JFJ720911:JFJ720913 JPF720911:JPF720913 JZB720911:JZB720913 KIX720911:KIX720913 KST720911:KST720913 LCP720911:LCP720913 LML720911:LML720913 LWH720911:LWH720913 MGD720911:MGD720913 MPZ720911:MPZ720913 MZV720911:MZV720913 NJR720911:NJR720913 NTN720911:NTN720913 ODJ720911:ODJ720913 ONF720911:ONF720913 OXB720911:OXB720913 PGX720911:PGX720913 PQT720911:PQT720913 QAP720911:QAP720913 QKL720911:QKL720913 QUH720911:QUH720913 RED720911:RED720913 RNZ720911:RNZ720913 RXV720911:RXV720913 SHR720911:SHR720913 SRN720911:SRN720913 TBJ720911:TBJ720913 TLF720911:TLF720913 TVB720911:TVB720913 UEX720911:UEX720913 UOT720911:UOT720913 UYP720911:UYP720913 VIL720911:VIL720913 VSH720911:VSH720913 WCD720911:WCD720913 WLZ720911:WLZ720913 WVV720911:WVV720913 N786447:N786449 JJ786447:JJ786449 TF786447:TF786449 ADB786447:ADB786449 AMX786447:AMX786449 AWT786447:AWT786449 BGP786447:BGP786449 BQL786447:BQL786449 CAH786447:CAH786449 CKD786447:CKD786449 CTZ786447:CTZ786449 DDV786447:DDV786449 DNR786447:DNR786449 DXN786447:DXN786449 EHJ786447:EHJ786449 ERF786447:ERF786449 FBB786447:FBB786449 FKX786447:FKX786449 FUT786447:FUT786449 GEP786447:GEP786449 GOL786447:GOL786449 GYH786447:GYH786449 HID786447:HID786449 HRZ786447:HRZ786449 IBV786447:IBV786449 ILR786447:ILR786449 IVN786447:IVN786449 JFJ786447:JFJ786449 JPF786447:JPF786449 JZB786447:JZB786449 KIX786447:KIX786449 KST786447:KST786449 LCP786447:LCP786449 LML786447:LML786449 LWH786447:LWH786449 MGD786447:MGD786449 MPZ786447:MPZ786449 MZV786447:MZV786449 NJR786447:NJR786449 NTN786447:NTN786449 ODJ786447:ODJ786449 ONF786447:ONF786449 OXB786447:OXB786449 PGX786447:PGX786449 PQT786447:PQT786449 QAP786447:QAP786449 QKL786447:QKL786449 QUH786447:QUH786449 RED786447:RED786449 RNZ786447:RNZ786449 RXV786447:RXV786449 SHR786447:SHR786449 SRN786447:SRN786449 TBJ786447:TBJ786449 TLF786447:TLF786449 TVB786447:TVB786449 UEX786447:UEX786449 UOT786447:UOT786449 UYP786447:UYP786449 VIL786447:VIL786449 VSH786447:VSH786449 WCD786447:WCD786449 WLZ786447:WLZ786449 WVV786447:WVV786449 N851983:N851985 JJ851983:JJ851985 TF851983:TF851985 ADB851983:ADB851985 AMX851983:AMX851985 AWT851983:AWT851985 BGP851983:BGP851985 BQL851983:BQL851985 CAH851983:CAH851985 CKD851983:CKD851985 CTZ851983:CTZ851985 DDV851983:DDV851985 DNR851983:DNR851985 DXN851983:DXN851985 EHJ851983:EHJ851985 ERF851983:ERF851985 FBB851983:FBB851985 FKX851983:FKX851985 FUT851983:FUT851985 GEP851983:GEP851985 GOL851983:GOL851985 GYH851983:GYH851985 HID851983:HID851985 HRZ851983:HRZ851985 IBV851983:IBV851985 ILR851983:ILR851985 IVN851983:IVN851985 JFJ851983:JFJ851985 JPF851983:JPF851985 JZB851983:JZB851985 KIX851983:KIX851985 KST851983:KST851985 LCP851983:LCP851985 LML851983:LML851985 LWH851983:LWH851985 MGD851983:MGD851985 MPZ851983:MPZ851985 MZV851983:MZV851985 NJR851983:NJR851985 NTN851983:NTN851985 ODJ851983:ODJ851985 ONF851983:ONF851985 OXB851983:OXB851985 PGX851983:PGX851985 PQT851983:PQT851985 QAP851983:QAP851985 QKL851983:QKL851985 QUH851983:QUH851985 RED851983:RED851985 RNZ851983:RNZ851985 RXV851983:RXV851985 SHR851983:SHR851985 SRN851983:SRN851985 TBJ851983:TBJ851985 TLF851983:TLF851985 TVB851983:TVB851985 UEX851983:UEX851985 UOT851983:UOT851985 UYP851983:UYP851985 VIL851983:VIL851985 VSH851983:VSH851985 WCD851983:WCD851985 WLZ851983:WLZ851985 WVV851983:WVV851985 N917519:N917521 JJ917519:JJ917521 TF917519:TF917521 ADB917519:ADB917521 AMX917519:AMX917521 AWT917519:AWT917521 BGP917519:BGP917521 BQL917519:BQL917521 CAH917519:CAH917521 CKD917519:CKD917521 CTZ917519:CTZ917521 DDV917519:DDV917521 DNR917519:DNR917521 DXN917519:DXN917521 EHJ917519:EHJ917521 ERF917519:ERF917521 FBB917519:FBB917521 FKX917519:FKX917521 FUT917519:FUT917521 GEP917519:GEP917521 GOL917519:GOL917521 GYH917519:GYH917521 HID917519:HID917521 HRZ917519:HRZ917521 IBV917519:IBV917521 ILR917519:ILR917521 IVN917519:IVN917521 JFJ917519:JFJ917521 JPF917519:JPF917521 JZB917519:JZB917521 KIX917519:KIX917521 KST917519:KST917521 LCP917519:LCP917521 LML917519:LML917521 LWH917519:LWH917521 MGD917519:MGD917521 MPZ917519:MPZ917521 MZV917519:MZV917521 NJR917519:NJR917521 NTN917519:NTN917521 ODJ917519:ODJ917521 ONF917519:ONF917521 OXB917519:OXB917521 PGX917519:PGX917521 PQT917519:PQT917521 QAP917519:QAP917521 QKL917519:QKL917521 QUH917519:QUH917521 RED917519:RED917521 RNZ917519:RNZ917521 RXV917519:RXV917521 SHR917519:SHR917521 SRN917519:SRN917521 TBJ917519:TBJ917521 TLF917519:TLF917521 TVB917519:TVB917521 UEX917519:UEX917521 UOT917519:UOT917521 UYP917519:UYP917521 VIL917519:VIL917521 VSH917519:VSH917521 WCD917519:WCD917521 WLZ917519:WLZ917521 WVV917519:WVV917521 N983055:N983057 JJ983055:JJ983057 TF983055:TF983057 ADB983055:ADB983057 AMX983055:AMX983057 AWT983055:AWT983057 BGP983055:BGP983057 BQL983055:BQL983057 CAH983055:CAH983057 CKD983055:CKD983057 CTZ983055:CTZ983057 DDV983055:DDV983057 DNR983055:DNR983057 DXN983055:DXN983057 EHJ983055:EHJ983057 ERF983055:ERF983057 FBB983055:FBB983057 FKX983055:FKX983057 FUT983055:FUT983057 GEP983055:GEP983057 GOL983055:GOL983057 GYH983055:GYH983057 HID983055:HID983057 HRZ983055:HRZ983057 IBV983055:IBV983057 ILR983055:ILR983057 IVN983055:IVN983057 JFJ983055:JFJ983057 JPF983055:JPF983057 JZB983055:JZB983057 KIX983055:KIX983057 KST983055:KST983057 LCP983055:LCP983057 LML983055:LML983057 LWH983055:LWH983057 MGD983055:MGD983057 MPZ983055:MPZ983057 MZV983055:MZV983057 NJR983055:NJR983057 NTN983055:NTN983057 ODJ983055:ODJ983057 ONF983055:ONF983057 OXB983055:OXB983057 PGX983055:PGX983057 PQT983055:PQT983057 QAP983055:QAP983057 QKL983055:QKL983057 QUH983055:QUH983057 RED983055:RED983057 RNZ983055:RNZ983057 RXV983055:RXV983057 SHR983055:SHR983057 SRN983055:SRN983057 TBJ983055:TBJ983057 TLF983055:TLF983057 TVB983055:TVB983057 UEX983055:UEX983057 UOT983055:UOT983057 UYP983055:UYP983057 VIL983055:VIL983057 VSH983055:VSH983057 WCD983055:WCD983057 WLZ983055:WLZ983057 WVV983055:WVV983057 WVV28:WVV30 WLZ28:WLZ30 WCD28:WCD30 VSH28:VSH30 VIL28:VIL30 UYP28:UYP30 UOT28:UOT30 UEX28:UEX30 TVB28:TVB30 TLF28:TLF30 TBJ28:TBJ30 SRN28:SRN30 SHR28:SHR30 RXV28:RXV30 RNZ28:RNZ30 RED28:RED30 QUH28:QUH30 QKL28:QKL30 QAP28:QAP30 PQT28:PQT30 PGX28:PGX30 OXB28:OXB30 ONF28:ONF30 ODJ28:ODJ30 NTN28:NTN30 NJR28:NJR30 MZV28:MZV30 MPZ28:MPZ30 MGD28:MGD30 LWH28:LWH30 LML28:LML30 LCP28:LCP30 KST28:KST30 KIX28:KIX30 JZB28:JZB30 JPF28:JPF30 JFJ28:JFJ30 IVN28:IVN30 ILR28:ILR30 IBV28:IBV30 HRZ28:HRZ30 HID28:HID30 GYH28:GYH30 GOL28:GOL30 GEP28:GEP30 FUT28:FUT30 FKX28:FKX30 FBB28:FBB30 ERF28:ERF30 EHJ28:EHJ30 DXN28:DXN30 DNR28:DNR30 DDV28:DDV30 CTZ28:CTZ30 CKD28:CKD30 CAH28:CAH30 BQL28:BQL30 BGP28:BGP30 AWT28:AWT30 AMX28:AMX30 ADB28:ADB30 TF28:TF30 JJ28:JJ30 N28:N30">
      <formula1>$L$17:$L$20</formula1>
    </dataValidation>
    <dataValidation type="decimal" operator="greaterThan" allowBlank="1" showInputMessage="1" showErrorMessage="1" sqref="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formula1>0</formula1>
    </dataValidation>
    <dataValidation type="list" allowBlank="1" showInputMessage="1" showErrorMessage="1" sqref="B57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formula1>$B$34:$B$35</formula1>
    </dataValidation>
    <dataValidation type="list" allowBlank="1" showInputMessage="1" showErrorMessage="1" sqref="C28:C29">
      <formula1>$D$17:$D$20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9"/>
  <sheetViews>
    <sheetView workbookViewId="0">
      <selection activeCell="B1" sqref="B1:K2"/>
    </sheetView>
  </sheetViews>
  <sheetFormatPr baseColWidth="10" defaultColWidth="11.42578125" defaultRowHeight="15" x14ac:dyDescent="0.25"/>
  <cols>
    <col min="1" max="1" width="37.28515625" style="211" customWidth="1"/>
    <col min="2" max="2" width="39.5703125" style="211" customWidth="1"/>
    <col min="3" max="3" width="35.140625" style="211" customWidth="1"/>
    <col min="4" max="4" width="28" style="211" customWidth="1"/>
    <col min="5" max="6" width="26.85546875" style="211" customWidth="1"/>
    <col min="7" max="7" width="30.7109375" style="211" bestFit="1" customWidth="1"/>
    <col min="8" max="8" width="24.140625" style="213" customWidth="1"/>
    <col min="9" max="9" width="30.5703125" style="213" customWidth="1"/>
    <col min="10" max="11" width="29" style="211" customWidth="1"/>
    <col min="12" max="12" width="22.85546875" style="211" customWidth="1"/>
    <col min="13" max="14" width="11.42578125" style="211"/>
    <col min="15" max="15" width="16.5703125" style="211" customWidth="1"/>
    <col min="16" max="256" width="11.42578125" style="211"/>
    <col min="257" max="257" width="37.28515625" style="211" customWidth="1"/>
    <col min="258" max="258" width="39.5703125" style="211" customWidth="1"/>
    <col min="259" max="259" width="35.140625" style="211" customWidth="1"/>
    <col min="260" max="260" width="28" style="211" customWidth="1"/>
    <col min="261" max="261" width="26.85546875" style="211" customWidth="1"/>
    <col min="262" max="262" width="23.85546875" style="211" customWidth="1"/>
    <col min="263" max="263" width="30.7109375" style="211" bestFit="1" customWidth="1"/>
    <col min="264" max="264" width="24.140625" style="211" customWidth="1"/>
    <col min="265" max="265" width="30.5703125" style="211" customWidth="1"/>
    <col min="266" max="267" width="29" style="211" customWidth="1"/>
    <col min="268" max="268" width="22.85546875" style="211" customWidth="1"/>
    <col min="269" max="270" width="11.42578125" style="211"/>
    <col min="271" max="271" width="16.5703125" style="211" customWidth="1"/>
    <col min="272" max="512" width="11.42578125" style="211"/>
    <col min="513" max="513" width="37.28515625" style="211" customWidth="1"/>
    <col min="514" max="514" width="39.5703125" style="211" customWidth="1"/>
    <col min="515" max="515" width="35.140625" style="211" customWidth="1"/>
    <col min="516" max="516" width="28" style="211" customWidth="1"/>
    <col min="517" max="517" width="26.85546875" style="211" customWidth="1"/>
    <col min="518" max="518" width="23.85546875" style="211" customWidth="1"/>
    <col min="519" max="519" width="30.7109375" style="211" bestFit="1" customWidth="1"/>
    <col min="520" max="520" width="24.140625" style="211" customWidth="1"/>
    <col min="521" max="521" width="30.5703125" style="211" customWidth="1"/>
    <col min="522" max="523" width="29" style="211" customWidth="1"/>
    <col min="524" max="524" width="22.85546875" style="211" customWidth="1"/>
    <col min="525" max="526" width="11.42578125" style="211"/>
    <col min="527" max="527" width="16.5703125" style="211" customWidth="1"/>
    <col min="528" max="768" width="11.42578125" style="211"/>
    <col min="769" max="769" width="37.28515625" style="211" customWidth="1"/>
    <col min="770" max="770" width="39.5703125" style="211" customWidth="1"/>
    <col min="771" max="771" width="35.140625" style="211" customWidth="1"/>
    <col min="772" max="772" width="28" style="211" customWidth="1"/>
    <col min="773" max="773" width="26.85546875" style="211" customWidth="1"/>
    <col min="774" max="774" width="23.85546875" style="211" customWidth="1"/>
    <col min="775" max="775" width="30.7109375" style="211" bestFit="1" customWidth="1"/>
    <col min="776" max="776" width="24.140625" style="211" customWidth="1"/>
    <col min="777" max="777" width="30.5703125" style="211" customWidth="1"/>
    <col min="778" max="779" width="29" style="211" customWidth="1"/>
    <col min="780" max="780" width="22.85546875" style="211" customWidth="1"/>
    <col min="781" max="782" width="11.42578125" style="211"/>
    <col min="783" max="783" width="16.5703125" style="211" customWidth="1"/>
    <col min="784" max="1024" width="11.42578125" style="211"/>
    <col min="1025" max="1025" width="37.28515625" style="211" customWidth="1"/>
    <col min="1026" max="1026" width="39.5703125" style="211" customWidth="1"/>
    <col min="1027" max="1027" width="35.140625" style="211" customWidth="1"/>
    <col min="1028" max="1028" width="28" style="211" customWidth="1"/>
    <col min="1029" max="1029" width="26.85546875" style="211" customWidth="1"/>
    <col min="1030" max="1030" width="23.85546875" style="211" customWidth="1"/>
    <col min="1031" max="1031" width="30.7109375" style="211" bestFit="1" customWidth="1"/>
    <col min="1032" max="1032" width="24.140625" style="211" customWidth="1"/>
    <col min="1033" max="1033" width="30.5703125" style="211" customWidth="1"/>
    <col min="1034" max="1035" width="29" style="211" customWidth="1"/>
    <col min="1036" max="1036" width="22.85546875" style="211" customWidth="1"/>
    <col min="1037" max="1038" width="11.42578125" style="211"/>
    <col min="1039" max="1039" width="16.5703125" style="211" customWidth="1"/>
    <col min="1040" max="1280" width="11.42578125" style="211"/>
    <col min="1281" max="1281" width="37.28515625" style="211" customWidth="1"/>
    <col min="1282" max="1282" width="39.5703125" style="211" customWidth="1"/>
    <col min="1283" max="1283" width="35.140625" style="211" customWidth="1"/>
    <col min="1284" max="1284" width="28" style="211" customWidth="1"/>
    <col min="1285" max="1285" width="26.85546875" style="211" customWidth="1"/>
    <col min="1286" max="1286" width="23.85546875" style="211" customWidth="1"/>
    <col min="1287" max="1287" width="30.7109375" style="211" bestFit="1" customWidth="1"/>
    <col min="1288" max="1288" width="24.140625" style="211" customWidth="1"/>
    <col min="1289" max="1289" width="30.5703125" style="211" customWidth="1"/>
    <col min="1290" max="1291" width="29" style="211" customWidth="1"/>
    <col min="1292" max="1292" width="22.85546875" style="211" customWidth="1"/>
    <col min="1293" max="1294" width="11.42578125" style="211"/>
    <col min="1295" max="1295" width="16.5703125" style="211" customWidth="1"/>
    <col min="1296" max="1536" width="11.42578125" style="211"/>
    <col min="1537" max="1537" width="37.28515625" style="211" customWidth="1"/>
    <col min="1538" max="1538" width="39.5703125" style="211" customWidth="1"/>
    <col min="1539" max="1539" width="35.140625" style="211" customWidth="1"/>
    <col min="1540" max="1540" width="28" style="211" customWidth="1"/>
    <col min="1541" max="1541" width="26.85546875" style="211" customWidth="1"/>
    <col min="1542" max="1542" width="23.85546875" style="211" customWidth="1"/>
    <col min="1543" max="1543" width="30.7109375" style="211" bestFit="1" customWidth="1"/>
    <col min="1544" max="1544" width="24.140625" style="211" customWidth="1"/>
    <col min="1545" max="1545" width="30.5703125" style="211" customWidth="1"/>
    <col min="1546" max="1547" width="29" style="211" customWidth="1"/>
    <col min="1548" max="1548" width="22.85546875" style="211" customWidth="1"/>
    <col min="1549" max="1550" width="11.42578125" style="211"/>
    <col min="1551" max="1551" width="16.5703125" style="211" customWidth="1"/>
    <col min="1552" max="1792" width="11.42578125" style="211"/>
    <col min="1793" max="1793" width="37.28515625" style="211" customWidth="1"/>
    <col min="1794" max="1794" width="39.5703125" style="211" customWidth="1"/>
    <col min="1795" max="1795" width="35.140625" style="211" customWidth="1"/>
    <col min="1796" max="1796" width="28" style="211" customWidth="1"/>
    <col min="1797" max="1797" width="26.85546875" style="211" customWidth="1"/>
    <col min="1798" max="1798" width="23.85546875" style="211" customWidth="1"/>
    <col min="1799" max="1799" width="30.7109375" style="211" bestFit="1" customWidth="1"/>
    <col min="1800" max="1800" width="24.140625" style="211" customWidth="1"/>
    <col min="1801" max="1801" width="30.5703125" style="211" customWidth="1"/>
    <col min="1802" max="1803" width="29" style="211" customWidth="1"/>
    <col min="1804" max="1804" width="22.85546875" style="211" customWidth="1"/>
    <col min="1805" max="1806" width="11.42578125" style="211"/>
    <col min="1807" max="1807" width="16.5703125" style="211" customWidth="1"/>
    <col min="1808" max="2048" width="11.42578125" style="211"/>
    <col min="2049" max="2049" width="37.28515625" style="211" customWidth="1"/>
    <col min="2050" max="2050" width="39.5703125" style="211" customWidth="1"/>
    <col min="2051" max="2051" width="35.140625" style="211" customWidth="1"/>
    <col min="2052" max="2052" width="28" style="211" customWidth="1"/>
    <col min="2053" max="2053" width="26.85546875" style="211" customWidth="1"/>
    <col min="2054" max="2054" width="23.85546875" style="211" customWidth="1"/>
    <col min="2055" max="2055" width="30.7109375" style="211" bestFit="1" customWidth="1"/>
    <col min="2056" max="2056" width="24.140625" style="211" customWidth="1"/>
    <col min="2057" max="2057" width="30.5703125" style="211" customWidth="1"/>
    <col min="2058" max="2059" width="29" style="211" customWidth="1"/>
    <col min="2060" max="2060" width="22.85546875" style="211" customWidth="1"/>
    <col min="2061" max="2062" width="11.42578125" style="211"/>
    <col min="2063" max="2063" width="16.5703125" style="211" customWidth="1"/>
    <col min="2064" max="2304" width="11.42578125" style="211"/>
    <col min="2305" max="2305" width="37.28515625" style="211" customWidth="1"/>
    <col min="2306" max="2306" width="39.5703125" style="211" customWidth="1"/>
    <col min="2307" max="2307" width="35.140625" style="211" customWidth="1"/>
    <col min="2308" max="2308" width="28" style="211" customWidth="1"/>
    <col min="2309" max="2309" width="26.85546875" style="211" customWidth="1"/>
    <col min="2310" max="2310" width="23.85546875" style="211" customWidth="1"/>
    <col min="2311" max="2311" width="30.7109375" style="211" bestFit="1" customWidth="1"/>
    <col min="2312" max="2312" width="24.140625" style="211" customWidth="1"/>
    <col min="2313" max="2313" width="30.5703125" style="211" customWidth="1"/>
    <col min="2314" max="2315" width="29" style="211" customWidth="1"/>
    <col min="2316" max="2316" width="22.85546875" style="211" customWidth="1"/>
    <col min="2317" max="2318" width="11.42578125" style="211"/>
    <col min="2319" max="2319" width="16.5703125" style="211" customWidth="1"/>
    <col min="2320" max="2560" width="11.42578125" style="211"/>
    <col min="2561" max="2561" width="37.28515625" style="211" customWidth="1"/>
    <col min="2562" max="2562" width="39.5703125" style="211" customWidth="1"/>
    <col min="2563" max="2563" width="35.140625" style="211" customWidth="1"/>
    <col min="2564" max="2564" width="28" style="211" customWidth="1"/>
    <col min="2565" max="2565" width="26.85546875" style="211" customWidth="1"/>
    <col min="2566" max="2566" width="23.85546875" style="211" customWidth="1"/>
    <col min="2567" max="2567" width="30.7109375" style="211" bestFit="1" customWidth="1"/>
    <col min="2568" max="2568" width="24.140625" style="211" customWidth="1"/>
    <col min="2569" max="2569" width="30.5703125" style="211" customWidth="1"/>
    <col min="2570" max="2571" width="29" style="211" customWidth="1"/>
    <col min="2572" max="2572" width="22.85546875" style="211" customWidth="1"/>
    <col min="2573" max="2574" width="11.42578125" style="211"/>
    <col min="2575" max="2575" width="16.5703125" style="211" customWidth="1"/>
    <col min="2576" max="2816" width="11.42578125" style="211"/>
    <col min="2817" max="2817" width="37.28515625" style="211" customWidth="1"/>
    <col min="2818" max="2818" width="39.5703125" style="211" customWidth="1"/>
    <col min="2819" max="2819" width="35.140625" style="211" customWidth="1"/>
    <col min="2820" max="2820" width="28" style="211" customWidth="1"/>
    <col min="2821" max="2821" width="26.85546875" style="211" customWidth="1"/>
    <col min="2822" max="2822" width="23.85546875" style="211" customWidth="1"/>
    <col min="2823" max="2823" width="30.7109375" style="211" bestFit="1" customWidth="1"/>
    <col min="2824" max="2824" width="24.140625" style="211" customWidth="1"/>
    <col min="2825" max="2825" width="30.5703125" style="211" customWidth="1"/>
    <col min="2826" max="2827" width="29" style="211" customWidth="1"/>
    <col min="2828" max="2828" width="22.85546875" style="211" customWidth="1"/>
    <col min="2829" max="2830" width="11.42578125" style="211"/>
    <col min="2831" max="2831" width="16.5703125" style="211" customWidth="1"/>
    <col min="2832" max="3072" width="11.42578125" style="211"/>
    <col min="3073" max="3073" width="37.28515625" style="211" customWidth="1"/>
    <col min="3074" max="3074" width="39.5703125" style="211" customWidth="1"/>
    <col min="3075" max="3075" width="35.140625" style="211" customWidth="1"/>
    <col min="3076" max="3076" width="28" style="211" customWidth="1"/>
    <col min="3077" max="3077" width="26.85546875" style="211" customWidth="1"/>
    <col min="3078" max="3078" width="23.85546875" style="211" customWidth="1"/>
    <col min="3079" max="3079" width="30.7109375" style="211" bestFit="1" customWidth="1"/>
    <col min="3080" max="3080" width="24.140625" style="211" customWidth="1"/>
    <col min="3081" max="3081" width="30.5703125" style="211" customWidth="1"/>
    <col min="3082" max="3083" width="29" style="211" customWidth="1"/>
    <col min="3084" max="3084" width="22.85546875" style="211" customWidth="1"/>
    <col min="3085" max="3086" width="11.42578125" style="211"/>
    <col min="3087" max="3087" width="16.5703125" style="211" customWidth="1"/>
    <col min="3088" max="3328" width="11.42578125" style="211"/>
    <col min="3329" max="3329" width="37.28515625" style="211" customWidth="1"/>
    <col min="3330" max="3330" width="39.5703125" style="211" customWidth="1"/>
    <col min="3331" max="3331" width="35.140625" style="211" customWidth="1"/>
    <col min="3332" max="3332" width="28" style="211" customWidth="1"/>
    <col min="3333" max="3333" width="26.85546875" style="211" customWidth="1"/>
    <col min="3334" max="3334" width="23.85546875" style="211" customWidth="1"/>
    <col min="3335" max="3335" width="30.7109375" style="211" bestFit="1" customWidth="1"/>
    <col min="3336" max="3336" width="24.140625" style="211" customWidth="1"/>
    <col min="3337" max="3337" width="30.5703125" style="211" customWidth="1"/>
    <col min="3338" max="3339" width="29" style="211" customWidth="1"/>
    <col min="3340" max="3340" width="22.85546875" style="211" customWidth="1"/>
    <col min="3341" max="3342" width="11.42578125" style="211"/>
    <col min="3343" max="3343" width="16.5703125" style="211" customWidth="1"/>
    <col min="3344" max="3584" width="11.42578125" style="211"/>
    <col min="3585" max="3585" width="37.28515625" style="211" customWidth="1"/>
    <col min="3586" max="3586" width="39.5703125" style="211" customWidth="1"/>
    <col min="3587" max="3587" width="35.140625" style="211" customWidth="1"/>
    <col min="3588" max="3588" width="28" style="211" customWidth="1"/>
    <col min="3589" max="3589" width="26.85546875" style="211" customWidth="1"/>
    <col min="3590" max="3590" width="23.85546875" style="211" customWidth="1"/>
    <col min="3591" max="3591" width="30.7109375" style="211" bestFit="1" customWidth="1"/>
    <col min="3592" max="3592" width="24.140625" style="211" customWidth="1"/>
    <col min="3593" max="3593" width="30.5703125" style="211" customWidth="1"/>
    <col min="3594" max="3595" width="29" style="211" customWidth="1"/>
    <col min="3596" max="3596" width="22.85546875" style="211" customWidth="1"/>
    <col min="3597" max="3598" width="11.42578125" style="211"/>
    <col min="3599" max="3599" width="16.5703125" style="211" customWidth="1"/>
    <col min="3600" max="3840" width="11.42578125" style="211"/>
    <col min="3841" max="3841" width="37.28515625" style="211" customWidth="1"/>
    <col min="3842" max="3842" width="39.5703125" style="211" customWidth="1"/>
    <col min="3843" max="3843" width="35.140625" style="211" customWidth="1"/>
    <col min="3844" max="3844" width="28" style="211" customWidth="1"/>
    <col min="3845" max="3845" width="26.85546875" style="211" customWidth="1"/>
    <col min="3846" max="3846" width="23.85546875" style="211" customWidth="1"/>
    <col min="3847" max="3847" width="30.7109375" style="211" bestFit="1" customWidth="1"/>
    <col min="3848" max="3848" width="24.140625" style="211" customWidth="1"/>
    <col min="3849" max="3849" width="30.5703125" style="211" customWidth="1"/>
    <col min="3850" max="3851" width="29" style="211" customWidth="1"/>
    <col min="3852" max="3852" width="22.85546875" style="211" customWidth="1"/>
    <col min="3853" max="3854" width="11.42578125" style="211"/>
    <col min="3855" max="3855" width="16.5703125" style="211" customWidth="1"/>
    <col min="3856" max="4096" width="11.42578125" style="211"/>
    <col min="4097" max="4097" width="37.28515625" style="211" customWidth="1"/>
    <col min="4098" max="4098" width="39.5703125" style="211" customWidth="1"/>
    <col min="4099" max="4099" width="35.140625" style="211" customWidth="1"/>
    <col min="4100" max="4100" width="28" style="211" customWidth="1"/>
    <col min="4101" max="4101" width="26.85546875" style="211" customWidth="1"/>
    <col min="4102" max="4102" width="23.85546875" style="211" customWidth="1"/>
    <col min="4103" max="4103" width="30.7109375" style="211" bestFit="1" customWidth="1"/>
    <col min="4104" max="4104" width="24.140625" style="211" customWidth="1"/>
    <col min="4105" max="4105" width="30.5703125" style="211" customWidth="1"/>
    <col min="4106" max="4107" width="29" style="211" customWidth="1"/>
    <col min="4108" max="4108" width="22.85546875" style="211" customWidth="1"/>
    <col min="4109" max="4110" width="11.42578125" style="211"/>
    <col min="4111" max="4111" width="16.5703125" style="211" customWidth="1"/>
    <col min="4112" max="4352" width="11.42578125" style="211"/>
    <col min="4353" max="4353" width="37.28515625" style="211" customWidth="1"/>
    <col min="4354" max="4354" width="39.5703125" style="211" customWidth="1"/>
    <col min="4355" max="4355" width="35.140625" style="211" customWidth="1"/>
    <col min="4356" max="4356" width="28" style="211" customWidth="1"/>
    <col min="4357" max="4357" width="26.85546875" style="211" customWidth="1"/>
    <col min="4358" max="4358" width="23.85546875" style="211" customWidth="1"/>
    <col min="4359" max="4359" width="30.7109375" style="211" bestFit="1" customWidth="1"/>
    <col min="4360" max="4360" width="24.140625" style="211" customWidth="1"/>
    <col min="4361" max="4361" width="30.5703125" style="211" customWidth="1"/>
    <col min="4362" max="4363" width="29" style="211" customWidth="1"/>
    <col min="4364" max="4364" width="22.85546875" style="211" customWidth="1"/>
    <col min="4365" max="4366" width="11.42578125" style="211"/>
    <col min="4367" max="4367" width="16.5703125" style="211" customWidth="1"/>
    <col min="4368" max="4608" width="11.42578125" style="211"/>
    <col min="4609" max="4609" width="37.28515625" style="211" customWidth="1"/>
    <col min="4610" max="4610" width="39.5703125" style="211" customWidth="1"/>
    <col min="4611" max="4611" width="35.140625" style="211" customWidth="1"/>
    <col min="4612" max="4612" width="28" style="211" customWidth="1"/>
    <col min="4613" max="4613" width="26.85546875" style="211" customWidth="1"/>
    <col min="4614" max="4614" width="23.85546875" style="211" customWidth="1"/>
    <col min="4615" max="4615" width="30.7109375" style="211" bestFit="1" customWidth="1"/>
    <col min="4616" max="4616" width="24.140625" style="211" customWidth="1"/>
    <col min="4617" max="4617" width="30.5703125" style="211" customWidth="1"/>
    <col min="4618" max="4619" width="29" style="211" customWidth="1"/>
    <col min="4620" max="4620" width="22.85546875" style="211" customWidth="1"/>
    <col min="4621" max="4622" width="11.42578125" style="211"/>
    <col min="4623" max="4623" width="16.5703125" style="211" customWidth="1"/>
    <col min="4624" max="4864" width="11.42578125" style="211"/>
    <col min="4865" max="4865" width="37.28515625" style="211" customWidth="1"/>
    <col min="4866" max="4866" width="39.5703125" style="211" customWidth="1"/>
    <col min="4867" max="4867" width="35.140625" style="211" customWidth="1"/>
    <col min="4868" max="4868" width="28" style="211" customWidth="1"/>
    <col min="4869" max="4869" width="26.85546875" style="211" customWidth="1"/>
    <col min="4870" max="4870" width="23.85546875" style="211" customWidth="1"/>
    <col min="4871" max="4871" width="30.7109375" style="211" bestFit="1" customWidth="1"/>
    <col min="4872" max="4872" width="24.140625" style="211" customWidth="1"/>
    <col min="4873" max="4873" width="30.5703125" style="211" customWidth="1"/>
    <col min="4874" max="4875" width="29" style="211" customWidth="1"/>
    <col min="4876" max="4876" width="22.85546875" style="211" customWidth="1"/>
    <col min="4877" max="4878" width="11.42578125" style="211"/>
    <col min="4879" max="4879" width="16.5703125" style="211" customWidth="1"/>
    <col min="4880" max="5120" width="11.42578125" style="211"/>
    <col min="5121" max="5121" width="37.28515625" style="211" customWidth="1"/>
    <col min="5122" max="5122" width="39.5703125" style="211" customWidth="1"/>
    <col min="5123" max="5123" width="35.140625" style="211" customWidth="1"/>
    <col min="5124" max="5124" width="28" style="211" customWidth="1"/>
    <col min="5125" max="5125" width="26.85546875" style="211" customWidth="1"/>
    <col min="5126" max="5126" width="23.85546875" style="211" customWidth="1"/>
    <col min="5127" max="5127" width="30.7109375" style="211" bestFit="1" customWidth="1"/>
    <col min="5128" max="5128" width="24.140625" style="211" customWidth="1"/>
    <col min="5129" max="5129" width="30.5703125" style="211" customWidth="1"/>
    <col min="5130" max="5131" width="29" style="211" customWidth="1"/>
    <col min="5132" max="5132" width="22.85546875" style="211" customWidth="1"/>
    <col min="5133" max="5134" width="11.42578125" style="211"/>
    <col min="5135" max="5135" width="16.5703125" style="211" customWidth="1"/>
    <col min="5136" max="5376" width="11.42578125" style="211"/>
    <col min="5377" max="5377" width="37.28515625" style="211" customWidth="1"/>
    <col min="5378" max="5378" width="39.5703125" style="211" customWidth="1"/>
    <col min="5379" max="5379" width="35.140625" style="211" customWidth="1"/>
    <col min="5380" max="5380" width="28" style="211" customWidth="1"/>
    <col min="5381" max="5381" width="26.85546875" style="211" customWidth="1"/>
    <col min="5382" max="5382" width="23.85546875" style="211" customWidth="1"/>
    <col min="5383" max="5383" width="30.7109375" style="211" bestFit="1" customWidth="1"/>
    <col min="5384" max="5384" width="24.140625" style="211" customWidth="1"/>
    <col min="5385" max="5385" width="30.5703125" style="211" customWidth="1"/>
    <col min="5386" max="5387" width="29" style="211" customWidth="1"/>
    <col min="5388" max="5388" width="22.85546875" style="211" customWidth="1"/>
    <col min="5389" max="5390" width="11.42578125" style="211"/>
    <col min="5391" max="5391" width="16.5703125" style="211" customWidth="1"/>
    <col min="5392" max="5632" width="11.42578125" style="211"/>
    <col min="5633" max="5633" width="37.28515625" style="211" customWidth="1"/>
    <col min="5634" max="5634" width="39.5703125" style="211" customWidth="1"/>
    <col min="5635" max="5635" width="35.140625" style="211" customWidth="1"/>
    <col min="5636" max="5636" width="28" style="211" customWidth="1"/>
    <col min="5637" max="5637" width="26.85546875" style="211" customWidth="1"/>
    <col min="5638" max="5638" width="23.85546875" style="211" customWidth="1"/>
    <col min="5639" max="5639" width="30.7109375" style="211" bestFit="1" customWidth="1"/>
    <col min="5640" max="5640" width="24.140625" style="211" customWidth="1"/>
    <col min="5641" max="5641" width="30.5703125" style="211" customWidth="1"/>
    <col min="5642" max="5643" width="29" style="211" customWidth="1"/>
    <col min="5644" max="5644" width="22.85546875" style="211" customWidth="1"/>
    <col min="5645" max="5646" width="11.42578125" style="211"/>
    <col min="5647" max="5647" width="16.5703125" style="211" customWidth="1"/>
    <col min="5648" max="5888" width="11.42578125" style="211"/>
    <col min="5889" max="5889" width="37.28515625" style="211" customWidth="1"/>
    <col min="5890" max="5890" width="39.5703125" style="211" customWidth="1"/>
    <col min="5891" max="5891" width="35.140625" style="211" customWidth="1"/>
    <col min="5892" max="5892" width="28" style="211" customWidth="1"/>
    <col min="5893" max="5893" width="26.85546875" style="211" customWidth="1"/>
    <col min="5894" max="5894" width="23.85546875" style="211" customWidth="1"/>
    <col min="5895" max="5895" width="30.7109375" style="211" bestFit="1" customWidth="1"/>
    <col min="5896" max="5896" width="24.140625" style="211" customWidth="1"/>
    <col min="5897" max="5897" width="30.5703125" style="211" customWidth="1"/>
    <col min="5898" max="5899" width="29" style="211" customWidth="1"/>
    <col min="5900" max="5900" width="22.85546875" style="211" customWidth="1"/>
    <col min="5901" max="5902" width="11.42578125" style="211"/>
    <col min="5903" max="5903" width="16.5703125" style="211" customWidth="1"/>
    <col min="5904" max="6144" width="11.42578125" style="211"/>
    <col min="6145" max="6145" width="37.28515625" style="211" customWidth="1"/>
    <col min="6146" max="6146" width="39.5703125" style="211" customWidth="1"/>
    <col min="6147" max="6147" width="35.140625" style="211" customWidth="1"/>
    <col min="6148" max="6148" width="28" style="211" customWidth="1"/>
    <col min="6149" max="6149" width="26.85546875" style="211" customWidth="1"/>
    <col min="6150" max="6150" width="23.85546875" style="211" customWidth="1"/>
    <col min="6151" max="6151" width="30.7109375" style="211" bestFit="1" customWidth="1"/>
    <col min="6152" max="6152" width="24.140625" style="211" customWidth="1"/>
    <col min="6153" max="6153" width="30.5703125" style="211" customWidth="1"/>
    <col min="6154" max="6155" width="29" style="211" customWidth="1"/>
    <col min="6156" max="6156" width="22.85546875" style="211" customWidth="1"/>
    <col min="6157" max="6158" width="11.42578125" style="211"/>
    <col min="6159" max="6159" width="16.5703125" style="211" customWidth="1"/>
    <col min="6160" max="6400" width="11.42578125" style="211"/>
    <col min="6401" max="6401" width="37.28515625" style="211" customWidth="1"/>
    <col min="6402" max="6402" width="39.5703125" style="211" customWidth="1"/>
    <col min="6403" max="6403" width="35.140625" style="211" customWidth="1"/>
    <col min="6404" max="6404" width="28" style="211" customWidth="1"/>
    <col min="6405" max="6405" width="26.85546875" style="211" customWidth="1"/>
    <col min="6406" max="6406" width="23.85546875" style="211" customWidth="1"/>
    <col min="6407" max="6407" width="30.7109375" style="211" bestFit="1" customWidth="1"/>
    <col min="6408" max="6408" width="24.140625" style="211" customWidth="1"/>
    <col min="6409" max="6409" width="30.5703125" style="211" customWidth="1"/>
    <col min="6410" max="6411" width="29" style="211" customWidth="1"/>
    <col min="6412" max="6412" width="22.85546875" style="211" customWidth="1"/>
    <col min="6413" max="6414" width="11.42578125" style="211"/>
    <col min="6415" max="6415" width="16.5703125" style="211" customWidth="1"/>
    <col min="6416" max="6656" width="11.42578125" style="211"/>
    <col min="6657" max="6657" width="37.28515625" style="211" customWidth="1"/>
    <col min="6658" max="6658" width="39.5703125" style="211" customWidth="1"/>
    <col min="6659" max="6659" width="35.140625" style="211" customWidth="1"/>
    <col min="6660" max="6660" width="28" style="211" customWidth="1"/>
    <col min="6661" max="6661" width="26.85546875" style="211" customWidth="1"/>
    <col min="6662" max="6662" width="23.85546875" style="211" customWidth="1"/>
    <col min="6663" max="6663" width="30.7109375" style="211" bestFit="1" customWidth="1"/>
    <col min="6664" max="6664" width="24.140625" style="211" customWidth="1"/>
    <col min="6665" max="6665" width="30.5703125" style="211" customWidth="1"/>
    <col min="6666" max="6667" width="29" style="211" customWidth="1"/>
    <col min="6668" max="6668" width="22.85546875" style="211" customWidth="1"/>
    <col min="6669" max="6670" width="11.42578125" style="211"/>
    <col min="6671" max="6671" width="16.5703125" style="211" customWidth="1"/>
    <col min="6672" max="6912" width="11.42578125" style="211"/>
    <col min="6913" max="6913" width="37.28515625" style="211" customWidth="1"/>
    <col min="6914" max="6914" width="39.5703125" style="211" customWidth="1"/>
    <col min="6915" max="6915" width="35.140625" style="211" customWidth="1"/>
    <col min="6916" max="6916" width="28" style="211" customWidth="1"/>
    <col min="6917" max="6917" width="26.85546875" style="211" customWidth="1"/>
    <col min="6918" max="6918" width="23.85546875" style="211" customWidth="1"/>
    <col min="6919" max="6919" width="30.7109375" style="211" bestFit="1" customWidth="1"/>
    <col min="6920" max="6920" width="24.140625" style="211" customWidth="1"/>
    <col min="6921" max="6921" width="30.5703125" style="211" customWidth="1"/>
    <col min="6922" max="6923" width="29" style="211" customWidth="1"/>
    <col min="6924" max="6924" width="22.85546875" style="211" customWidth="1"/>
    <col min="6925" max="6926" width="11.42578125" style="211"/>
    <col min="6927" max="6927" width="16.5703125" style="211" customWidth="1"/>
    <col min="6928" max="7168" width="11.42578125" style="211"/>
    <col min="7169" max="7169" width="37.28515625" style="211" customWidth="1"/>
    <col min="7170" max="7170" width="39.5703125" style="211" customWidth="1"/>
    <col min="7171" max="7171" width="35.140625" style="211" customWidth="1"/>
    <col min="7172" max="7172" width="28" style="211" customWidth="1"/>
    <col min="7173" max="7173" width="26.85546875" style="211" customWidth="1"/>
    <col min="7174" max="7174" width="23.85546875" style="211" customWidth="1"/>
    <col min="7175" max="7175" width="30.7109375" style="211" bestFit="1" customWidth="1"/>
    <col min="7176" max="7176" width="24.140625" style="211" customWidth="1"/>
    <col min="7177" max="7177" width="30.5703125" style="211" customWidth="1"/>
    <col min="7178" max="7179" width="29" style="211" customWidth="1"/>
    <col min="7180" max="7180" width="22.85546875" style="211" customWidth="1"/>
    <col min="7181" max="7182" width="11.42578125" style="211"/>
    <col min="7183" max="7183" width="16.5703125" style="211" customWidth="1"/>
    <col min="7184" max="7424" width="11.42578125" style="211"/>
    <col min="7425" max="7425" width="37.28515625" style="211" customWidth="1"/>
    <col min="7426" max="7426" width="39.5703125" style="211" customWidth="1"/>
    <col min="7427" max="7427" width="35.140625" style="211" customWidth="1"/>
    <col min="7428" max="7428" width="28" style="211" customWidth="1"/>
    <col min="7429" max="7429" width="26.85546875" style="211" customWidth="1"/>
    <col min="7430" max="7430" width="23.85546875" style="211" customWidth="1"/>
    <col min="7431" max="7431" width="30.7109375" style="211" bestFit="1" customWidth="1"/>
    <col min="7432" max="7432" width="24.140625" style="211" customWidth="1"/>
    <col min="7433" max="7433" width="30.5703125" style="211" customWidth="1"/>
    <col min="7434" max="7435" width="29" style="211" customWidth="1"/>
    <col min="7436" max="7436" width="22.85546875" style="211" customWidth="1"/>
    <col min="7437" max="7438" width="11.42578125" style="211"/>
    <col min="7439" max="7439" width="16.5703125" style="211" customWidth="1"/>
    <col min="7440" max="7680" width="11.42578125" style="211"/>
    <col min="7681" max="7681" width="37.28515625" style="211" customWidth="1"/>
    <col min="7682" max="7682" width="39.5703125" style="211" customWidth="1"/>
    <col min="7683" max="7683" width="35.140625" style="211" customWidth="1"/>
    <col min="7684" max="7684" width="28" style="211" customWidth="1"/>
    <col min="7685" max="7685" width="26.85546875" style="211" customWidth="1"/>
    <col min="7686" max="7686" width="23.85546875" style="211" customWidth="1"/>
    <col min="7687" max="7687" width="30.7109375" style="211" bestFit="1" customWidth="1"/>
    <col min="7688" max="7688" width="24.140625" style="211" customWidth="1"/>
    <col min="7689" max="7689" width="30.5703125" style="211" customWidth="1"/>
    <col min="7690" max="7691" width="29" style="211" customWidth="1"/>
    <col min="7692" max="7692" width="22.85546875" style="211" customWidth="1"/>
    <col min="7693" max="7694" width="11.42578125" style="211"/>
    <col min="7695" max="7695" width="16.5703125" style="211" customWidth="1"/>
    <col min="7696" max="7936" width="11.42578125" style="211"/>
    <col min="7937" max="7937" width="37.28515625" style="211" customWidth="1"/>
    <col min="7938" max="7938" width="39.5703125" style="211" customWidth="1"/>
    <col min="7939" max="7939" width="35.140625" style="211" customWidth="1"/>
    <col min="7940" max="7940" width="28" style="211" customWidth="1"/>
    <col min="7941" max="7941" width="26.85546875" style="211" customWidth="1"/>
    <col min="7942" max="7942" width="23.85546875" style="211" customWidth="1"/>
    <col min="7943" max="7943" width="30.7109375" style="211" bestFit="1" customWidth="1"/>
    <col min="7944" max="7944" width="24.140625" style="211" customWidth="1"/>
    <col min="7945" max="7945" width="30.5703125" style="211" customWidth="1"/>
    <col min="7946" max="7947" width="29" style="211" customWidth="1"/>
    <col min="7948" max="7948" width="22.85546875" style="211" customWidth="1"/>
    <col min="7949" max="7950" width="11.42578125" style="211"/>
    <col min="7951" max="7951" width="16.5703125" style="211" customWidth="1"/>
    <col min="7952" max="8192" width="11.42578125" style="211"/>
    <col min="8193" max="8193" width="37.28515625" style="211" customWidth="1"/>
    <col min="8194" max="8194" width="39.5703125" style="211" customWidth="1"/>
    <col min="8195" max="8195" width="35.140625" style="211" customWidth="1"/>
    <col min="8196" max="8196" width="28" style="211" customWidth="1"/>
    <col min="8197" max="8197" width="26.85546875" style="211" customWidth="1"/>
    <col min="8198" max="8198" width="23.85546875" style="211" customWidth="1"/>
    <col min="8199" max="8199" width="30.7109375" style="211" bestFit="1" customWidth="1"/>
    <col min="8200" max="8200" width="24.140625" style="211" customWidth="1"/>
    <col min="8201" max="8201" width="30.5703125" style="211" customWidth="1"/>
    <col min="8202" max="8203" width="29" style="211" customWidth="1"/>
    <col min="8204" max="8204" width="22.85546875" style="211" customWidth="1"/>
    <col min="8205" max="8206" width="11.42578125" style="211"/>
    <col min="8207" max="8207" width="16.5703125" style="211" customWidth="1"/>
    <col min="8208" max="8448" width="11.42578125" style="211"/>
    <col min="8449" max="8449" width="37.28515625" style="211" customWidth="1"/>
    <col min="8450" max="8450" width="39.5703125" style="211" customWidth="1"/>
    <col min="8451" max="8451" width="35.140625" style="211" customWidth="1"/>
    <col min="8452" max="8452" width="28" style="211" customWidth="1"/>
    <col min="8453" max="8453" width="26.85546875" style="211" customWidth="1"/>
    <col min="8454" max="8454" width="23.85546875" style="211" customWidth="1"/>
    <col min="8455" max="8455" width="30.7109375" style="211" bestFit="1" customWidth="1"/>
    <col min="8456" max="8456" width="24.140625" style="211" customWidth="1"/>
    <col min="8457" max="8457" width="30.5703125" style="211" customWidth="1"/>
    <col min="8458" max="8459" width="29" style="211" customWidth="1"/>
    <col min="8460" max="8460" width="22.85546875" style="211" customWidth="1"/>
    <col min="8461" max="8462" width="11.42578125" style="211"/>
    <col min="8463" max="8463" width="16.5703125" style="211" customWidth="1"/>
    <col min="8464" max="8704" width="11.42578125" style="211"/>
    <col min="8705" max="8705" width="37.28515625" style="211" customWidth="1"/>
    <col min="8706" max="8706" width="39.5703125" style="211" customWidth="1"/>
    <col min="8707" max="8707" width="35.140625" style="211" customWidth="1"/>
    <col min="8708" max="8708" width="28" style="211" customWidth="1"/>
    <col min="8709" max="8709" width="26.85546875" style="211" customWidth="1"/>
    <col min="8710" max="8710" width="23.85546875" style="211" customWidth="1"/>
    <col min="8711" max="8711" width="30.7109375" style="211" bestFit="1" customWidth="1"/>
    <col min="8712" max="8712" width="24.140625" style="211" customWidth="1"/>
    <col min="8713" max="8713" width="30.5703125" style="211" customWidth="1"/>
    <col min="8714" max="8715" width="29" style="211" customWidth="1"/>
    <col min="8716" max="8716" width="22.85546875" style="211" customWidth="1"/>
    <col min="8717" max="8718" width="11.42578125" style="211"/>
    <col min="8719" max="8719" width="16.5703125" style="211" customWidth="1"/>
    <col min="8720" max="8960" width="11.42578125" style="211"/>
    <col min="8961" max="8961" width="37.28515625" style="211" customWidth="1"/>
    <col min="8962" max="8962" width="39.5703125" style="211" customWidth="1"/>
    <col min="8963" max="8963" width="35.140625" style="211" customWidth="1"/>
    <col min="8964" max="8964" width="28" style="211" customWidth="1"/>
    <col min="8965" max="8965" width="26.85546875" style="211" customWidth="1"/>
    <col min="8966" max="8966" width="23.85546875" style="211" customWidth="1"/>
    <col min="8967" max="8967" width="30.7109375" style="211" bestFit="1" customWidth="1"/>
    <col min="8968" max="8968" width="24.140625" style="211" customWidth="1"/>
    <col min="8969" max="8969" width="30.5703125" style="211" customWidth="1"/>
    <col min="8970" max="8971" width="29" style="211" customWidth="1"/>
    <col min="8972" max="8972" width="22.85546875" style="211" customWidth="1"/>
    <col min="8973" max="8974" width="11.42578125" style="211"/>
    <col min="8975" max="8975" width="16.5703125" style="211" customWidth="1"/>
    <col min="8976" max="9216" width="11.42578125" style="211"/>
    <col min="9217" max="9217" width="37.28515625" style="211" customWidth="1"/>
    <col min="9218" max="9218" width="39.5703125" style="211" customWidth="1"/>
    <col min="9219" max="9219" width="35.140625" style="211" customWidth="1"/>
    <col min="9220" max="9220" width="28" style="211" customWidth="1"/>
    <col min="9221" max="9221" width="26.85546875" style="211" customWidth="1"/>
    <col min="9222" max="9222" width="23.85546875" style="211" customWidth="1"/>
    <col min="9223" max="9223" width="30.7109375" style="211" bestFit="1" customWidth="1"/>
    <col min="9224" max="9224" width="24.140625" style="211" customWidth="1"/>
    <col min="9225" max="9225" width="30.5703125" style="211" customWidth="1"/>
    <col min="9226" max="9227" width="29" style="211" customWidth="1"/>
    <col min="9228" max="9228" width="22.85546875" style="211" customWidth="1"/>
    <col min="9229" max="9230" width="11.42578125" style="211"/>
    <col min="9231" max="9231" width="16.5703125" style="211" customWidth="1"/>
    <col min="9232" max="9472" width="11.42578125" style="211"/>
    <col min="9473" max="9473" width="37.28515625" style="211" customWidth="1"/>
    <col min="9474" max="9474" width="39.5703125" style="211" customWidth="1"/>
    <col min="9475" max="9475" width="35.140625" style="211" customWidth="1"/>
    <col min="9476" max="9476" width="28" style="211" customWidth="1"/>
    <col min="9477" max="9477" width="26.85546875" style="211" customWidth="1"/>
    <col min="9478" max="9478" width="23.85546875" style="211" customWidth="1"/>
    <col min="9479" max="9479" width="30.7109375" style="211" bestFit="1" customWidth="1"/>
    <col min="9480" max="9480" width="24.140625" style="211" customWidth="1"/>
    <col min="9481" max="9481" width="30.5703125" style="211" customWidth="1"/>
    <col min="9482" max="9483" width="29" style="211" customWidth="1"/>
    <col min="9484" max="9484" width="22.85546875" style="211" customWidth="1"/>
    <col min="9485" max="9486" width="11.42578125" style="211"/>
    <col min="9487" max="9487" width="16.5703125" style="211" customWidth="1"/>
    <col min="9488" max="9728" width="11.42578125" style="211"/>
    <col min="9729" max="9729" width="37.28515625" style="211" customWidth="1"/>
    <col min="9730" max="9730" width="39.5703125" style="211" customWidth="1"/>
    <col min="9731" max="9731" width="35.140625" style="211" customWidth="1"/>
    <col min="9732" max="9732" width="28" style="211" customWidth="1"/>
    <col min="9733" max="9733" width="26.85546875" style="211" customWidth="1"/>
    <col min="9734" max="9734" width="23.85546875" style="211" customWidth="1"/>
    <col min="9735" max="9735" width="30.7109375" style="211" bestFit="1" customWidth="1"/>
    <col min="9736" max="9736" width="24.140625" style="211" customWidth="1"/>
    <col min="9737" max="9737" width="30.5703125" style="211" customWidth="1"/>
    <col min="9738" max="9739" width="29" style="211" customWidth="1"/>
    <col min="9740" max="9740" width="22.85546875" style="211" customWidth="1"/>
    <col min="9741" max="9742" width="11.42578125" style="211"/>
    <col min="9743" max="9743" width="16.5703125" style="211" customWidth="1"/>
    <col min="9744" max="9984" width="11.42578125" style="211"/>
    <col min="9985" max="9985" width="37.28515625" style="211" customWidth="1"/>
    <col min="9986" max="9986" width="39.5703125" style="211" customWidth="1"/>
    <col min="9987" max="9987" width="35.140625" style="211" customWidth="1"/>
    <col min="9988" max="9988" width="28" style="211" customWidth="1"/>
    <col min="9989" max="9989" width="26.85546875" style="211" customWidth="1"/>
    <col min="9990" max="9990" width="23.85546875" style="211" customWidth="1"/>
    <col min="9991" max="9991" width="30.7109375" style="211" bestFit="1" customWidth="1"/>
    <col min="9992" max="9992" width="24.140625" style="211" customWidth="1"/>
    <col min="9993" max="9993" width="30.5703125" style="211" customWidth="1"/>
    <col min="9994" max="9995" width="29" style="211" customWidth="1"/>
    <col min="9996" max="9996" width="22.85546875" style="211" customWidth="1"/>
    <col min="9997" max="9998" width="11.42578125" style="211"/>
    <col min="9999" max="9999" width="16.5703125" style="211" customWidth="1"/>
    <col min="10000" max="10240" width="11.42578125" style="211"/>
    <col min="10241" max="10241" width="37.28515625" style="211" customWidth="1"/>
    <col min="10242" max="10242" width="39.5703125" style="211" customWidth="1"/>
    <col min="10243" max="10243" width="35.140625" style="211" customWidth="1"/>
    <col min="10244" max="10244" width="28" style="211" customWidth="1"/>
    <col min="10245" max="10245" width="26.85546875" style="211" customWidth="1"/>
    <col min="10246" max="10246" width="23.85546875" style="211" customWidth="1"/>
    <col min="10247" max="10247" width="30.7109375" style="211" bestFit="1" customWidth="1"/>
    <col min="10248" max="10248" width="24.140625" style="211" customWidth="1"/>
    <col min="10249" max="10249" width="30.5703125" style="211" customWidth="1"/>
    <col min="10250" max="10251" width="29" style="211" customWidth="1"/>
    <col min="10252" max="10252" width="22.85546875" style="211" customWidth="1"/>
    <col min="10253" max="10254" width="11.42578125" style="211"/>
    <col min="10255" max="10255" width="16.5703125" style="211" customWidth="1"/>
    <col min="10256" max="10496" width="11.42578125" style="211"/>
    <col min="10497" max="10497" width="37.28515625" style="211" customWidth="1"/>
    <col min="10498" max="10498" width="39.5703125" style="211" customWidth="1"/>
    <col min="10499" max="10499" width="35.140625" style="211" customWidth="1"/>
    <col min="10500" max="10500" width="28" style="211" customWidth="1"/>
    <col min="10501" max="10501" width="26.85546875" style="211" customWidth="1"/>
    <col min="10502" max="10502" width="23.85546875" style="211" customWidth="1"/>
    <col min="10503" max="10503" width="30.7109375" style="211" bestFit="1" customWidth="1"/>
    <col min="10504" max="10504" width="24.140625" style="211" customWidth="1"/>
    <col min="10505" max="10505" width="30.5703125" style="211" customWidth="1"/>
    <col min="10506" max="10507" width="29" style="211" customWidth="1"/>
    <col min="10508" max="10508" width="22.85546875" style="211" customWidth="1"/>
    <col min="10509" max="10510" width="11.42578125" style="211"/>
    <col min="10511" max="10511" width="16.5703125" style="211" customWidth="1"/>
    <col min="10512" max="10752" width="11.42578125" style="211"/>
    <col min="10753" max="10753" width="37.28515625" style="211" customWidth="1"/>
    <col min="10754" max="10754" width="39.5703125" style="211" customWidth="1"/>
    <col min="10755" max="10755" width="35.140625" style="211" customWidth="1"/>
    <col min="10756" max="10756" width="28" style="211" customWidth="1"/>
    <col min="10757" max="10757" width="26.85546875" style="211" customWidth="1"/>
    <col min="10758" max="10758" width="23.85546875" style="211" customWidth="1"/>
    <col min="10759" max="10759" width="30.7109375" style="211" bestFit="1" customWidth="1"/>
    <col min="10760" max="10760" width="24.140625" style="211" customWidth="1"/>
    <col min="10761" max="10761" width="30.5703125" style="211" customWidth="1"/>
    <col min="10762" max="10763" width="29" style="211" customWidth="1"/>
    <col min="10764" max="10764" width="22.85546875" style="211" customWidth="1"/>
    <col min="10765" max="10766" width="11.42578125" style="211"/>
    <col min="10767" max="10767" width="16.5703125" style="211" customWidth="1"/>
    <col min="10768" max="11008" width="11.42578125" style="211"/>
    <col min="11009" max="11009" width="37.28515625" style="211" customWidth="1"/>
    <col min="11010" max="11010" width="39.5703125" style="211" customWidth="1"/>
    <col min="11011" max="11011" width="35.140625" style="211" customWidth="1"/>
    <col min="11012" max="11012" width="28" style="211" customWidth="1"/>
    <col min="11013" max="11013" width="26.85546875" style="211" customWidth="1"/>
    <col min="11014" max="11014" width="23.85546875" style="211" customWidth="1"/>
    <col min="11015" max="11015" width="30.7109375" style="211" bestFit="1" customWidth="1"/>
    <col min="11016" max="11016" width="24.140625" style="211" customWidth="1"/>
    <col min="11017" max="11017" width="30.5703125" style="211" customWidth="1"/>
    <col min="11018" max="11019" width="29" style="211" customWidth="1"/>
    <col min="11020" max="11020" width="22.85546875" style="211" customWidth="1"/>
    <col min="11021" max="11022" width="11.42578125" style="211"/>
    <col min="11023" max="11023" width="16.5703125" style="211" customWidth="1"/>
    <col min="11024" max="11264" width="11.42578125" style="211"/>
    <col min="11265" max="11265" width="37.28515625" style="211" customWidth="1"/>
    <col min="11266" max="11266" width="39.5703125" style="211" customWidth="1"/>
    <col min="11267" max="11267" width="35.140625" style="211" customWidth="1"/>
    <col min="11268" max="11268" width="28" style="211" customWidth="1"/>
    <col min="11269" max="11269" width="26.85546875" style="211" customWidth="1"/>
    <col min="11270" max="11270" width="23.85546875" style="211" customWidth="1"/>
    <col min="11271" max="11271" width="30.7109375" style="211" bestFit="1" customWidth="1"/>
    <col min="11272" max="11272" width="24.140625" style="211" customWidth="1"/>
    <col min="11273" max="11273" width="30.5703125" style="211" customWidth="1"/>
    <col min="11274" max="11275" width="29" style="211" customWidth="1"/>
    <col min="11276" max="11276" width="22.85546875" style="211" customWidth="1"/>
    <col min="11277" max="11278" width="11.42578125" style="211"/>
    <col min="11279" max="11279" width="16.5703125" style="211" customWidth="1"/>
    <col min="11280" max="11520" width="11.42578125" style="211"/>
    <col min="11521" max="11521" width="37.28515625" style="211" customWidth="1"/>
    <col min="11522" max="11522" width="39.5703125" style="211" customWidth="1"/>
    <col min="11523" max="11523" width="35.140625" style="211" customWidth="1"/>
    <col min="11524" max="11524" width="28" style="211" customWidth="1"/>
    <col min="11525" max="11525" width="26.85546875" style="211" customWidth="1"/>
    <col min="11526" max="11526" width="23.85546875" style="211" customWidth="1"/>
    <col min="11527" max="11527" width="30.7109375" style="211" bestFit="1" customWidth="1"/>
    <col min="11528" max="11528" width="24.140625" style="211" customWidth="1"/>
    <col min="11529" max="11529" width="30.5703125" style="211" customWidth="1"/>
    <col min="11530" max="11531" width="29" style="211" customWidth="1"/>
    <col min="11532" max="11532" width="22.85546875" style="211" customWidth="1"/>
    <col min="11533" max="11534" width="11.42578125" style="211"/>
    <col min="11535" max="11535" width="16.5703125" style="211" customWidth="1"/>
    <col min="11536" max="11776" width="11.42578125" style="211"/>
    <col min="11777" max="11777" width="37.28515625" style="211" customWidth="1"/>
    <col min="11778" max="11778" width="39.5703125" style="211" customWidth="1"/>
    <col min="11779" max="11779" width="35.140625" style="211" customWidth="1"/>
    <col min="11780" max="11780" width="28" style="211" customWidth="1"/>
    <col min="11781" max="11781" width="26.85546875" style="211" customWidth="1"/>
    <col min="11782" max="11782" width="23.85546875" style="211" customWidth="1"/>
    <col min="11783" max="11783" width="30.7109375" style="211" bestFit="1" customWidth="1"/>
    <col min="11784" max="11784" width="24.140625" style="211" customWidth="1"/>
    <col min="11785" max="11785" width="30.5703125" style="211" customWidth="1"/>
    <col min="11786" max="11787" width="29" style="211" customWidth="1"/>
    <col min="11788" max="11788" width="22.85546875" style="211" customWidth="1"/>
    <col min="11789" max="11790" width="11.42578125" style="211"/>
    <col min="11791" max="11791" width="16.5703125" style="211" customWidth="1"/>
    <col min="11792" max="12032" width="11.42578125" style="211"/>
    <col min="12033" max="12033" width="37.28515625" style="211" customWidth="1"/>
    <col min="12034" max="12034" width="39.5703125" style="211" customWidth="1"/>
    <col min="12035" max="12035" width="35.140625" style="211" customWidth="1"/>
    <col min="12036" max="12036" width="28" style="211" customWidth="1"/>
    <col min="12037" max="12037" width="26.85546875" style="211" customWidth="1"/>
    <col min="12038" max="12038" width="23.85546875" style="211" customWidth="1"/>
    <col min="12039" max="12039" width="30.7109375" style="211" bestFit="1" customWidth="1"/>
    <col min="12040" max="12040" width="24.140625" style="211" customWidth="1"/>
    <col min="12041" max="12041" width="30.5703125" style="211" customWidth="1"/>
    <col min="12042" max="12043" width="29" style="211" customWidth="1"/>
    <col min="12044" max="12044" width="22.85546875" style="211" customWidth="1"/>
    <col min="12045" max="12046" width="11.42578125" style="211"/>
    <col min="12047" max="12047" width="16.5703125" style="211" customWidth="1"/>
    <col min="12048" max="12288" width="11.42578125" style="211"/>
    <col min="12289" max="12289" width="37.28515625" style="211" customWidth="1"/>
    <col min="12290" max="12290" width="39.5703125" style="211" customWidth="1"/>
    <col min="12291" max="12291" width="35.140625" style="211" customWidth="1"/>
    <col min="12292" max="12292" width="28" style="211" customWidth="1"/>
    <col min="12293" max="12293" width="26.85546875" style="211" customWidth="1"/>
    <col min="12294" max="12294" width="23.85546875" style="211" customWidth="1"/>
    <col min="12295" max="12295" width="30.7109375" style="211" bestFit="1" customWidth="1"/>
    <col min="12296" max="12296" width="24.140625" style="211" customWidth="1"/>
    <col min="12297" max="12297" width="30.5703125" style="211" customWidth="1"/>
    <col min="12298" max="12299" width="29" style="211" customWidth="1"/>
    <col min="12300" max="12300" width="22.85546875" style="211" customWidth="1"/>
    <col min="12301" max="12302" width="11.42578125" style="211"/>
    <col min="12303" max="12303" width="16.5703125" style="211" customWidth="1"/>
    <col min="12304" max="12544" width="11.42578125" style="211"/>
    <col min="12545" max="12545" width="37.28515625" style="211" customWidth="1"/>
    <col min="12546" max="12546" width="39.5703125" style="211" customWidth="1"/>
    <col min="12547" max="12547" width="35.140625" style="211" customWidth="1"/>
    <col min="12548" max="12548" width="28" style="211" customWidth="1"/>
    <col min="12549" max="12549" width="26.85546875" style="211" customWidth="1"/>
    <col min="12550" max="12550" width="23.85546875" style="211" customWidth="1"/>
    <col min="12551" max="12551" width="30.7109375" style="211" bestFit="1" customWidth="1"/>
    <col min="12552" max="12552" width="24.140625" style="211" customWidth="1"/>
    <col min="12553" max="12553" width="30.5703125" style="211" customWidth="1"/>
    <col min="12554" max="12555" width="29" style="211" customWidth="1"/>
    <col min="12556" max="12556" width="22.85546875" style="211" customWidth="1"/>
    <col min="12557" max="12558" width="11.42578125" style="211"/>
    <col min="12559" max="12559" width="16.5703125" style="211" customWidth="1"/>
    <col min="12560" max="12800" width="11.42578125" style="211"/>
    <col min="12801" max="12801" width="37.28515625" style="211" customWidth="1"/>
    <col min="12802" max="12802" width="39.5703125" style="211" customWidth="1"/>
    <col min="12803" max="12803" width="35.140625" style="211" customWidth="1"/>
    <col min="12804" max="12804" width="28" style="211" customWidth="1"/>
    <col min="12805" max="12805" width="26.85546875" style="211" customWidth="1"/>
    <col min="12806" max="12806" width="23.85546875" style="211" customWidth="1"/>
    <col min="12807" max="12807" width="30.7109375" style="211" bestFit="1" customWidth="1"/>
    <col min="12808" max="12808" width="24.140625" style="211" customWidth="1"/>
    <col min="12809" max="12809" width="30.5703125" style="211" customWidth="1"/>
    <col min="12810" max="12811" width="29" style="211" customWidth="1"/>
    <col min="12812" max="12812" width="22.85546875" style="211" customWidth="1"/>
    <col min="12813" max="12814" width="11.42578125" style="211"/>
    <col min="12815" max="12815" width="16.5703125" style="211" customWidth="1"/>
    <col min="12816" max="13056" width="11.42578125" style="211"/>
    <col min="13057" max="13057" width="37.28515625" style="211" customWidth="1"/>
    <col min="13058" max="13058" width="39.5703125" style="211" customWidth="1"/>
    <col min="13059" max="13059" width="35.140625" style="211" customWidth="1"/>
    <col min="13060" max="13060" width="28" style="211" customWidth="1"/>
    <col min="13061" max="13061" width="26.85546875" style="211" customWidth="1"/>
    <col min="13062" max="13062" width="23.85546875" style="211" customWidth="1"/>
    <col min="13063" max="13063" width="30.7109375" style="211" bestFit="1" customWidth="1"/>
    <col min="13064" max="13064" width="24.140625" style="211" customWidth="1"/>
    <col min="13065" max="13065" width="30.5703125" style="211" customWidth="1"/>
    <col min="13066" max="13067" width="29" style="211" customWidth="1"/>
    <col min="13068" max="13068" width="22.85546875" style="211" customWidth="1"/>
    <col min="13069" max="13070" width="11.42578125" style="211"/>
    <col min="13071" max="13071" width="16.5703125" style="211" customWidth="1"/>
    <col min="13072" max="13312" width="11.42578125" style="211"/>
    <col min="13313" max="13313" width="37.28515625" style="211" customWidth="1"/>
    <col min="13314" max="13314" width="39.5703125" style="211" customWidth="1"/>
    <col min="13315" max="13315" width="35.140625" style="211" customWidth="1"/>
    <col min="13316" max="13316" width="28" style="211" customWidth="1"/>
    <col min="13317" max="13317" width="26.85546875" style="211" customWidth="1"/>
    <col min="13318" max="13318" width="23.85546875" style="211" customWidth="1"/>
    <col min="13319" max="13319" width="30.7109375" style="211" bestFit="1" customWidth="1"/>
    <col min="13320" max="13320" width="24.140625" style="211" customWidth="1"/>
    <col min="13321" max="13321" width="30.5703125" style="211" customWidth="1"/>
    <col min="13322" max="13323" width="29" style="211" customWidth="1"/>
    <col min="13324" max="13324" width="22.85546875" style="211" customWidth="1"/>
    <col min="13325" max="13326" width="11.42578125" style="211"/>
    <col min="13327" max="13327" width="16.5703125" style="211" customWidth="1"/>
    <col min="13328" max="13568" width="11.42578125" style="211"/>
    <col min="13569" max="13569" width="37.28515625" style="211" customWidth="1"/>
    <col min="13570" max="13570" width="39.5703125" style="211" customWidth="1"/>
    <col min="13571" max="13571" width="35.140625" style="211" customWidth="1"/>
    <col min="13572" max="13572" width="28" style="211" customWidth="1"/>
    <col min="13573" max="13573" width="26.85546875" style="211" customWidth="1"/>
    <col min="13574" max="13574" width="23.85546875" style="211" customWidth="1"/>
    <col min="13575" max="13575" width="30.7109375" style="211" bestFit="1" customWidth="1"/>
    <col min="13576" max="13576" width="24.140625" style="211" customWidth="1"/>
    <col min="13577" max="13577" width="30.5703125" style="211" customWidth="1"/>
    <col min="13578" max="13579" width="29" style="211" customWidth="1"/>
    <col min="13580" max="13580" width="22.85546875" style="211" customWidth="1"/>
    <col min="13581" max="13582" width="11.42578125" style="211"/>
    <col min="13583" max="13583" width="16.5703125" style="211" customWidth="1"/>
    <col min="13584" max="13824" width="11.42578125" style="211"/>
    <col min="13825" max="13825" width="37.28515625" style="211" customWidth="1"/>
    <col min="13826" max="13826" width="39.5703125" style="211" customWidth="1"/>
    <col min="13827" max="13827" width="35.140625" style="211" customWidth="1"/>
    <col min="13828" max="13828" width="28" style="211" customWidth="1"/>
    <col min="13829" max="13829" width="26.85546875" style="211" customWidth="1"/>
    <col min="13830" max="13830" width="23.85546875" style="211" customWidth="1"/>
    <col min="13831" max="13831" width="30.7109375" style="211" bestFit="1" customWidth="1"/>
    <col min="13832" max="13832" width="24.140625" style="211" customWidth="1"/>
    <col min="13833" max="13833" width="30.5703125" style="211" customWidth="1"/>
    <col min="13834" max="13835" width="29" style="211" customWidth="1"/>
    <col min="13836" max="13836" width="22.85546875" style="211" customWidth="1"/>
    <col min="13837" max="13838" width="11.42578125" style="211"/>
    <col min="13839" max="13839" width="16.5703125" style="211" customWidth="1"/>
    <col min="13840" max="14080" width="11.42578125" style="211"/>
    <col min="14081" max="14081" width="37.28515625" style="211" customWidth="1"/>
    <col min="14082" max="14082" width="39.5703125" style="211" customWidth="1"/>
    <col min="14083" max="14083" width="35.140625" style="211" customWidth="1"/>
    <col min="14084" max="14084" width="28" style="211" customWidth="1"/>
    <col min="14085" max="14085" width="26.85546875" style="211" customWidth="1"/>
    <col min="14086" max="14086" width="23.85546875" style="211" customWidth="1"/>
    <col min="14087" max="14087" width="30.7109375" style="211" bestFit="1" customWidth="1"/>
    <col min="14088" max="14088" width="24.140625" style="211" customWidth="1"/>
    <col min="14089" max="14089" width="30.5703125" style="211" customWidth="1"/>
    <col min="14090" max="14091" width="29" style="211" customWidth="1"/>
    <col min="14092" max="14092" width="22.85546875" style="211" customWidth="1"/>
    <col min="14093" max="14094" width="11.42578125" style="211"/>
    <col min="14095" max="14095" width="16.5703125" style="211" customWidth="1"/>
    <col min="14096" max="14336" width="11.42578125" style="211"/>
    <col min="14337" max="14337" width="37.28515625" style="211" customWidth="1"/>
    <col min="14338" max="14338" width="39.5703125" style="211" customWidth="1"/>
    <col min="14339" max="14339" width="35.140625" style="211" customWidth="1"/>
    <col min="14340" max="14340" width="28" style="211" customWidth="1"/>
    <col min="14341" max="14341" width="26.85546875" style="211" customWidth="1"/>
    <col min="14342" max="14342" width="23.85546875" style="211" customWidth="1"/>
    <col min="14343" max="14343" width="30.7109375" style="211" bestFit="1" customWidth="1"/>
    <col min="14344" max="14344" width="24.140625" style="211" customWidth="1"/>
    <col min="14345" max="14345" width="30.5703125" style="211" customWidth="1"/>
    <col min="14346" max="14347" width="29" style="211" customWidth="1"/>
    <col min="14348" max="14348" width="22.85546875" style="211" customWidth="1"/>
    <col min="14349" max="14350" width="11.42578125" style="211"/>
    <col min="14351" max="14351" width="16.5703125" style="211" customWidth="1"/>
    <col min="14352" max="14592" width="11.42578125" style="211"/>
    <col min="14593" max="14593" width="37.28515625" style="211" customWidth="1"/>
    <col min="14594" max="14594" width="39.5703125" style="211" customWidth="1"/>
    <col min="14595" max="14595" width="35.140625" style="211" customWidth="1"/>
    <col min="14596" max="14596" width="28" style="211" customWidth="1"/>
    <col min="14597" max="14597" width="26.85546875" style="211" customWidth="1"/>
    <col min="14598" max="14598" width="23.85546875" style="211" customWidth="1"/>
    <col min="14599" max="14599" width="30.7109375" style="211" bestFit="1" customWidth="1"/>
    <col min="14600" max="14600" width="24.140625" style="211" customWidth="1"/>
    <col min="14601" max="14601" width="30.5703125" style="211" customWidth="1"/>
    <col min="14602" max="14603" width="29" style="211" customWidth="1"/>
    <col min="14604" max="14604" width="22.85546875" style="211" customWidth="1"/>
    <col min="14605" max="14606" width="11.42578125" style="211"/>
    <col min="14607" max="14607" width="16.5703125" style="211" customWidth="1"/>
    <col min="14608" max="14848" width="11.42578125" style="211"/>
    <col min="14849" max="14849" width="37.28515625" style="211" customWidth="1"/>
    <col min="14850" max="14850" width="39.5703125" style="211" customWidth="1"/>
    <col min="14851" max="14851" width="35.140625" style="211" customWidth="1"/>
    <col min="14852" max="14852" width="28" style="211" customWidth="1"/>
    <col min="14853" max="14853" width="26.85546875" style="211" customWidth="1"/>
    <col min="14854" max="14854" width="23.85546875" style="211" customWidth="1"/>
    <col min="14855" max="14855" width="30.7109375" style="211" bestFit="1" customWidth="1"/>
    <col min="14856" max="14856" width="24.140625" style="211" customWidth="1"/>
    <col min="14857" max="14857" width="30.5703125" style="211" customWidth="1"/>
    <col min="14858" max="14859" width="29" style="211" customWidth="1"/>
    <col min="14860" max="14860" width="22.85546875" style="211" customWidth="1"/>
    <col min="14861" max="14862" width="11.42578125" style="211"/>
    <col min="14863" max="14863" width="16.5703125" style="211" customWidth="1"/>
    <col min="14864" max="15104" width="11.42578125" style="211"/>
    <col min="15105" max="15105" width="37.28515625" style="211" customWidth="1"/>
    <col min="15106" max="15106" width="39.5703125" style="211" customWidth="1"/>
    <col min="15107" max="15107" width="35.140625" style="211" customWidth="1"/>
    <col min="15108" max="15108" width="28" style="211" customWidth="1"/>
    <col min="15109" max="15109" width="26.85546875" style="211" customWidth="1"/>
    <col min="15110" max="15110" width="23.85546875" style="211" customWidth="1"/>
    <col min="15111" max="15111" width="30.7109375" style="211" bestFit="1" customWidth="1"/>
    <col min="15112" max="15112" width="24.140625" style="211" customWidth="1"/>
    <col min="15113" max="15113" width="30.5703125" style="211" customWidth="1"/>
    <col min="15114" max="15115" width="29" style="211" customWidth="1"/>
    <col min="15116" max="15116" width="22.85546875" style="211" customWidth="1"/>
    <col min="15117" max="15118" width="11.42578125" style="211"/>
    <col min="15119" max="15119" width="16.5703125" style="211" customWidth="1"/>
    <col min="15120" max="15360" width="11.42578125" style="211"/>
    <col min="15361" max="15361" width="37.28515625" style="211" customWidth="1"/>
    <col min="15362" max="15362" width="39.5703125" style="211" customWidth="1"/>
    <col min="15363" max="15363" width="35.140625" style="211" customWidth="1"/>
    <col min="15364" max="15364" width="28" style="211" customWidth="1"/>
    <col min="15365" max="15365" width="26.85546875" style="211" customWidth="1"/>
    <col min="15366" max="15366" width="23.85546875" style="211" customWidth="1"/>
    <col min="15367" max="15367" width="30.7109375" style="211" bestFit="1" customWidth="1"/>
    <col min="15368" max="15368" width="24.140625" style="211" customWidth="1"/>
    <col min="15369" max="15369" width="30.5703125" style="211" customWidth="1"/>
    <col min="15370" max="15371" width="29" style="211" customWidth="1"/>
    <col min="15372" max="15372" width="22.85546875" style="211" customWidth="1"/>
    <col min="15373" max="15374" width="11.42578125" style="211"/>
    <col min="15375" max="15375" width="16.5703125" style="211" customWidth="1"/>
    <col min="15376" max="15616" width="11.42578125" style="211"/>
    <col min="15617" max="15617" width="37.28515625" style="211" customWidth="1"/>
    <col min="15618" max="15618" width="39.5703125" style="211" customWidth="1"/>
    <col min="15619" max="15619" width="35.140625" style="211" customWidth="1"/>
    <col min="15620" max="15620" width="28" style="211" customWidth="1"/>
    <col min="15621" max="15621" width="26.85546875" style="211" customWidth="1"/>
    <col min="15622" max="15622" width="23.85546875" style="211" customWidth="1"/>
    <col min="15623" max="15623" width="30.7109375" style="211" bestFit="1" customWidth="1"/>
    <col min="15624" max="15624" width="24.140625" style="211" customWidth="1"/>
    <col min="15625" max="15625" width="30.5703125" style="211" customWidth="1"/>
    <col min="15626" max="15627" width="29" style="211" customWidth="1"/>
    <col min="15628" max="15628" width="22.85546875" style="211" customWidth="1"/>
    <col min="15629" max="15630" width="11.42578125" style="211"/>
    <col min="15631" max="15631" width="16.5703125" style="211" customWidth="1"/>
    <col min="15632" max="15872" width="11.42578125" style="211"/>
    <col min="15873" max="15873" width="37.28515625" style="211" customWidth="1"/>
    <col min="15874" max="15874" width="39.5703125" style="211" customWidth="1"/>
    <col min="15875" max="15875" width="35.140625" style="211" customWidth="1"/>
    <col min="15876" max="15876" width="28" style="211" customWidth="1"/>
    <col min="15877" max="15877" width="26.85546875" style="211" customWidth="1"/>
    <col min="15878" max="15878" width="23.85546875" style="211" customWidth="1"/>
    <col min="15879" max="15879" width="30.7109375" style="211" bestFit="1" customWidth="1"/>
    <col min="15880" max="15880" width="24.140625" style="211" customWidth="1"/>
    <col min="15881" max="15881" width="30.5703125" style="211" customWidth="1"/>
    <col min="15882" max="15883" width="29" style="211" customWidth="1"/>
    <col min="15884" max="15884" width="22.85546875" style="211" customWidth="1"/>
    <col min="15885" max="15886" width="11.42578125" style="211"/>
    <col min="15887" max="15887" width="16.5703125" style="211" customWidth="1"/>
    <col min="15888" max="16128" width="11.42578125" style="211"/>
    <col min="16129" max="16129" width="37.28515625" style="211" customWidth="1"/>
    <col min="16130" max="16130" width="39.5703125" style="211" customWidth="1"/>
    <col min="16131" max="16131" width="35.140625" style="211" customWidth="1"/>
    <col min="16132" max="16132" width="28" style="211" customWidth="1"/>
    <col min="16133" max="16133" width="26.85546875" style="211" customWidth="1"/>
    <col min="16134" max="16134" width="23.85546875" style="211" customWidth="1"/>
    <col min="16135" max="16135" width="30.7109375" style="211" bestFit="1" customWidth="1"/>
    <col min="16136" max="16136" width="24.140625" style="211" customWidth="1"/>
    <col min="16137" max="16137" width="30.5703125" style="211" customWidth="1"/>
    <col min="16138" max="16139" width="29" style="211" customWidth="1"/>
    <col min="16140" max="16140" width="22.85546875" style="211" customWidth="1"/>
    <col min="16141" max="16142" width="11.42578125" style="211"/>
    <col min="16143" max="16143" width="16.5703125" style="211" customWidth="1"/>
    <col min="16144" max="16384" width="11.42578125" style="211"/>
  </cols>
  <sheetData>
    <row r="1" spans="1:13" ht="34.5" customHeight="1" x14ac:dyDescent="0.25">
      <c r="A1" s="436"/>
      <c r="B1" s="440" t="s">
        <v>323</v>
      </c>
      <c r="C1" s="440"/>
      <c r="D1" s="440"/>
      <c r="E1" s="440"/>
      <c r="F1" s="440"/>
      <c r="G1" s="440"/>
      <c r="H1" s="440"/>
      <c r="I1" s="440"/>
      <c r="J1" s="440"/>
      <c r="K1" s="440"/>
      <c r="L1" s="437" t="s">
        <v>308</v>
      </c>
      <c r="M1" s="438"/>
    </row>
    <row r="2" spans="1:13" ht="37.5" customHeight="1" x14ac:dyDescent="0.25">
      <c r="A2" s="436"/>
      <c r="B2" s="440"/>
      <c r="C2" s="440"/>
      <c r="D2" s="440"/>
      <c r="E2" s="440"/>
      <c r="F2" s="440"/>
      <c r="G2" s="440"/>
      <c r="H2" s="440"/>
      <c r="I2" s="440"/>
      <c r="J2" s="440"/>
      <c r="K2" s="440"/>
      <c r="L2" s="439" t="s">
        <v>0</v>
      </c>
      <c r="M2" s="439"/>
    </row>
    <row r="4" spans="1:13" x14ac:dyDescent="0.2">
      <c r="A4" s="212" t="s">
        <v>247</v>
      </c>
      <c r="B4" s="445"/>
      <c r="C4" s="445"/>
      <c r="D4" s="445"/>
      <c r="E4" s="445"/>
    </row>
    <row r="5" spans="1:13" x14ac:dyDescent="0.25">
      <c r="A5" s="212" t="s">
        <v>248</v>
      </c>
      <c r="B5" s="446"/>
      <c r="C5" s="446"/>
      <c r="D5" s="214" t="s">
        <v>249</v>
      </c>
      <c r="E5" s="215"/>
    </row>
    <row r="6" spans="1:13" x14ac:dyDescent="0.25">
      <c r="A6" s="212" t="s">
        <v>250</v>
      </c>
      <c r="B6" s="446"/>
      <c r="C6" s="446"/>
      <c r="D6" s="214" t="s">
        <v>251</v>
      </c>
      <c r="E6" s="216"/>
    </row>
    <row r="7" spans="1:13" x14ac:dyDescent="0.2">
      <c r="B7" s="217"/>
      <c r="C7" s="419"/>
      <c r="D7" s="419"/>
      <c r="E7" s="218"/>
      <c r="F7" s="219"/>
    </row>
    <row r="8" spans="1:13" ht="168.75" customHeight="1" x14ac:dyDescent="0.25">
      <c r="A8" s="444" t="s">
        <v>273</v>
      </c>
      <c r="B8" s="444"/>
      <c r="C8" s="444"/>
      <c r="D8" s="444"/>
      <c r="E8" s="444"/>
      <c r="F8" s="444"/>
      <c r="G8" s="444"/>
      <c r="H8" s="444"/>
    </row>
    <row r="9" spans="1:13" ht="15.75" thickBot="1" x14ac:dyDescent="0.25">
      <c r="B9" s="217"/>
      <c r="C9" s="220"/>
      <c r="D9" s="220"/>
      <c r="E9" s="218"/>
      <c r="F9" s="219"/>
    </row>
    <row r="10" spans="1:13" ht="24" thickBot="1" x14ac:dyDescent="0.3">
      <c r="A10" s="420" t="s">
        <v>264</v>
      </c>
      <c r="B10" s="421"/>
      <c r="C10" s="421"/>
      <c r="D10" s="421"/>
      <c r="E10" s="422"/>
      <c r="F10" s="421"/>
      <c r="G10" s="421"/>
      <c r="H10" s="423"/>
      <c r="J10" s="213"/>
      <c r="K10" s="213"/>
    </row>
    <row r="11" spans="1:13" ht="47.25" x14ac:dyDescent="0.25">
      <c r="A11" s="210" t="s">
        <v>80</v>
      </c>
      <c r="B11" s="210" t="s">
        <v>81</v>
      </c>
      <c r="C11" s="221" t="s">
        <v>82</v>
      </c>
      <c r="D11" s="222" t="s">
        <v>83</v>
      </c>
      <c r="E11" s="209" t="s">
        <v>84</v>
      </c>
      <c r="F11" s="223"/>
      <c r="G11" s="224"/>
      <c r="J11" s="213"/>
      <c r="K11" s="213"/>
    </row>
    <row r="12" spans="1:13" ht="15.75" x14ac:dyDescent="0.25">
      <c r="A12" s="225" t="s">
        <v>85</v>
      </c>
      <c r="B12" s="226">
        <f>C78</f>
        <v>9809408852000</v>
      </c>
      <c r="C12" s="227">
        <f t="array" ref="C12">SUM(ABS(C24:C76))</f>
        <v>13931745056050</v>
      </c>
      <c r="D12" s="228">
        <f>D78</f>
        <v>10146571552162</v>
      </c>
      <c r="E12" s="229">
        <f>D12/C12</f>
        <v>0.72830585912536128</v>
      </c>
      <c r="F12" s="223"/>
      <c r="G12" s="230"/>
      <c r="I12" s="231"/>
      <c r="J12" s="231"/>
      <c r="K12" s="231"/>
    </row>
    <row r="13" spans="1:13" ht="15.75" x14ac:dyDescent="0.25">
      <c r="A13" s="225" t="s">
        <v>86</v>
      </c>
      <c r="B13" s="226">
        <f>C121</f>
        <v>9809408852000</v>
      </c>
      <c r="C13" s="227">
        <f t="array" ref="C13">SUM(ABS(C82:C110))</f>
        <v>11553140355120</v>
      </c>
      <c r="D13" s="228">
        <f>D121</f>
        <v>1821154860581</v>
      </c>
      <c r="E13" s="229">
        <f>D13/C13</f>
        <v>0.15763288634972045</v>
      </c>
      <c r="F13" s="223"/>
      <c r="G13" s="230"/>
      <c r="I13" s="231"/>
      <c r="J13" s="231"/>
      <c r="K13" s="231"/>
    </row>
    <row r="14" spans="1:13" ht="15.75" x14ac:dyDescent="0.25">
      <c r="A14" s="232" t="s">
        <v>87</v>
      </c>
      <c r="B14" s="233">
        <v>2057162745709</v>
      </c>
      <c r="C14" s="234"/>
      <c r="D14" s="235"/>
      <c r="E14" s="236" t="str">
        <f>IFERROR(G14/#REF!*100,"")</f>
        <v/>
      </c>
      <c r="F14" s="223"/>
      <c r="G14" s="230"/>
      <c r="I14" s="231"/>
      <c r="J14" s="231"/>
      <c r="K14" s="231"/>
    </row>
    <row r="15" spans="1:13" ht="15.75" x14ac:dyDescent="0.25">
      <c r="A15" s="225" t="s">
        <v>88</v>
      </c>
      <c r="B15" s="226">
        <v>1232468474751</v>
      </c>
      <c r="C15" s="237"/>
      <c r="D15" s="238"/>
      <c r="E15" s="239" t="str">
        <f>IFERROR(G15/#REF!*100,"")</f>
        <v/>
      </c>
      <c r="G15" s="230"/>
      <c r="I15" s="231"/>
      <c r="J15" s="231"/>
      <c r="K15" s="231"/>
    </row>
    <row r="16" spans="1:13" ht="15.75" x14ac:dyDescent="0.25">
      <c r="A16" s="240"/>
      <c r="B16" s="241"/>
      <c r="C16" s="242"/>
      <c r="D16" s="235"/>
      <c r="E16" s="243"/>
      <c r="G16" s="230"/>
      <c r="I16" s="231"/>
      <c r="J16" s="231"/>
      <c r="K16" s="231"/>
    </row>
    <row r="17" spans="1:12" ht="132" customHeight="1" x14ac:dyDescent="0.25">
      <c r="A17" s="443" t="s">
        <v>315</v>
      </c>
      <c r="B17" s="443"/>
      <c r="C17" s="443"/>
      <c r="D17" s="443"/>
      <c r="E17" s="443"/>
      <c r="F17" s="443"/>
      <c r="G17" s="230"/>
      <c r="I17" s="231"/>
      <c r="J17" s="231"/>
      <c r="K17" s="231"/>
    </row>
    <row r="18" spans="1:12" x14ac:dyDescent="0.25">
      <c r="A18" s="244"/>
      <c r="B18" s="245"/>
      <c r="C18" s="245"/>
      <c r="D18" s="246"/>
      <c r="E18" s="246"/>
      <c r="F18" s="246"/>
      <c r="G18" s="246"/>
      <c r="H18" s="231"/>
      <c r="I18" s="231"/>
      <c r="J18" s="231"/>
      <c r="K18" s="231"/>
    </row>
    <row r="19" spans="1:12" ht="38.25" customHeight="1" x14ac:dyDescent="0.25">
      <c r="A19" s="424" t="s">
        <v>265</v>
      </c>
      <c r="B19" s="425"/>
      <c r="C19" s="425"/>
      <c r="D19" s="425"/>
      <c r="E19" s="425"/>
      <c r="F19" s="425"/>
      <c r="G19" s="425"/>
      <c r="H19" s="425"/>
      <c r="I19" s="425"/>
      <c r="J19" s="425"/>
      <c r="K19" s="425"/>
      <c r="L19" s="426"/>
    </row>
    <row r="20" spans="1:12" ht="18.600000000000001" customHeight="1" x14ac:dyDescent="0.25">
      <c r="A20" s="427" t="s">
        <v>89</v>
      </c>
      <c r="B20" s="428"/>
      <c r="C20" s="428"/>
      <c r="D20" s="428"/>
      <c r="E20" s="428"/>
      <c r="F20" s="428"/>
      <c r="G20" s="428"/>
      <c r="H20" s="428"/>
      <c r="I20" s="428"/>
      <c r="J20" s="428"/>
      <c r="K20" s="428"/>
      <c r="L20" s="429"/>
    </row>
    <row r="21" spans="1:12" ht="22.5" customHeight="1" thickBot="1" x14ac:dyDescent="0.3">
      <c r="A21" s="430" t="s">
        <v>90</v>
      </c>
      <c r="B21" s="431"/>
      <c r="C21" s="431"/>
      <c r="D21" s="431"/>
      <c r="E21" s="432"/>
      <c r="F21" s="432"/>
      <c r="G21" s="432"/>
      <c r="H21" s="247" t="s">
        <v>91</v>
      </c>
      <c r="I21" s="248"/>
      <c r="J21" s="248"/>
      <c r="K21" s="248"/>
      <c r="L21" s="249"/>
    </row>
    <row r="22" spans="1:12" ht="17.25" customHeight="1" thickTop="1" thickBot="1" x14ac:dyDescent="0.3">
      <c r="A22" s="433" t="s">
        <v>263</v>
      </c>
      <c r="B22" s="434"/>
      <c r="C22" s="434"/>
      <c r="D22" s="435"/>
      <c r="E22" s="447" t="s">
        <v>92</v>
      </c>
      <c r="F22" s="434"/>
      <c r="G22" s="434"/>
      <c r="H22" s="434"/>
      <c r="I22" s="448"/>
      <c r="J22" s="250"/>
      <c r="K22" s="250"/>
      <c r="L22" s="251"/>
    </row>
    <row r="23" spans="1:12" ht="75.75" customHeight="1" thickTop="1" x14ac:dyDescent="0.25">
      <c r="A23" s="100" t="s">
        <v>93</v>
      </c>
      <c r="B23" s="101" t="s">
        <v>94</v>
      </c>
      <c r="C23" s="101" t="s">
        <v>95</v>
      </c>
      <c r="D23" s="101" t="s">
        <v>96</v>
      </c>
      <c r="E23" s="101" t="s">
        <v>97</v>
      </c>
      <c r="F23" s="101" t="s">
        <v>98</v>
      </c>
      <c r="G23" s="102" t="s">
        <v>99</v>
      </c>
      <c r="H23" s="103" t="s">
        <v>100</v>
      </c>
      <c r="I23" s="103" t="s">
        <v>101</v>
      </c>
      <c r="J23" s="103" t="s">
        <v>102</v>
      </c>
      <c r="K23" s="103" t="s">
        <v>103</v>
      </c>
      <c r="L23" s="104" t="s">
        <v>104</v>
      </c>
    </row>
    <row r="24" spans="1:12" ht="20.25" customHeight="1" x14ac:dyDescent="0.25">
      <c r="A24" s="252">
        <v>1110</v>
      </c>
      <c r="B24" s="105" t="s">
        <v>105</v>
      </c>
      <c r="C24" s="106">
        <v>356464430440</v>
      </c>
      <c r="D24" s="106">
        <v>356464430440</v>
      </c>
      <c r="E24" s="106"/>
      <c r="F24" s="106"/>
      <c r="G24" s="107">
        <f t="shared" ref="G24:G76" si="0">+E24+F24</f>
        <v>0</v>
      </c>
      <c r="H24" s="108"/>
      <c r="I24" s="109">
        <f t="shared" ref="I24:I76" si="1">G24+H24</f>
        <v>0</v>
      </c>
      <c r="J24" s="110"/>
      <c r="K24" s="110" t="s">
        <v>106</v>
      </c>
      <c r="L24" s="253"/>
    </row>
    <row r="25" spans="1:12" ht="20.25" customHeight="1" x14ac:dyDescent="0.25">
      <c r="A25" s="252">
        <v>1132</v>
      </c>
      <c r="B25" s="105" t="s">
        <v>107</v>
      </c>
      <c r="C25" s="106">
        <v>519962196288</v>
      </c>
      <c r="D25" s="106">
        <v>519962196288</v>
      </c>
      <c r="E25" s="106"/>
      <c r="F25" s="106"/>
      <c r="G25" s="107">
        <f t="shared" si="0"/>
        <v>0</v>
      </c>
      <c r="H25" s="108"/>
      <c r="I25" s="109">
        <f t="shared" si="1"/>
        <v>0</v>
      </c>
      <c r="J25" s="110"/>
      <c r="K25" s="110"/>
      <c r="L25" s="253"/>
    </row>
    <row r="26" spans="1:12" ht="20.25" customHeight="1" x14ac:dyDescent="0.25">
      <c r="A26" s="252">
        <v>1221</v>
      </c>
      <c r="B26" s="105" t="s">
        <v>108</v>
      </c>
      <c r="C26" s="106">
        <v>449610044736</v>
      </c>
      <c r="D26" s="106">
        <v>449610044736</v>
      </c>
      <c r="E26" s="106"/>
      <c r="F26" s="106"/>
      <c r="G26" s="107">
        <f t="shared" si="0"/>
        <v>0</v>
      </c>
      <c r="H26" s="108"/>
      <c r="I26" s="109">
        <f t="shared" si="1"/>
        <v>0</v>
      </c>
      <c r="J26" s="110"/>
      <c r="K26" s="110"/>
      <c r="L26" s="253"/>
    </row>
    <row r="27" spans="1:12" ht="20.25" customHeight="1" x14ac:dyDescent="0.25">
      <c r="A27" s="252">
        <v>1222</v>
      </c>
      <c r="B27" s="105" t="s">
        <v>108</v>
      </c>
      <c r="C27" s="106">
        <v>3001440324</v>
      </c>
      <c r="D27" s="106">
        <v>3001440324</v>
      </c>
      <c r="E27" s="106"/>
      <c r="F27" s="106"/>
      <c r="G27" s="107">
        <f t="shared" si="0"/>
        <v>0</v>
      </c>
      <c r="H27" s="108"/>
      <c r="I27" s="109">
        <f t="shared" si="1"/>
        <v>0</v>
      </c>
      <c r="J27" s="110"/>
      <c r="K27" s="110"/>
      <c r="L27" s="253"/>
    </row>
    <row r="28" spans="1:12" ht="20.25" customHeight="1" x14ac:dyDescent="0.25">
      <c r="A28" s="252">
        <v>1224</v>
      </c>
      <c r="B28" s="105" t="s">
        <v>109</v>
      </c>
      <c r="C28" s="106">
        <v>540094304</v>
      </c>
      <c r="D28" s="106">
        <v>540094304</v>
      </c>
      <c r="E28" s="106"/>
      <c r="F28" s="106"/>
      <c r="G28" s="107">
        <f t="shared" si="0"/>
        <v>0</v>
      </c>
      <c r="H28" s="106"/>
      <c r="I28" s="109">
        <f t="shared" si="1"/>
        <v>0</v>
      </c>
      <c r="J28" s="110"/>
      <c r="K28" s="110"/>
      <c r="L28" s="253"/>
    </row>
    <row r="29" spans="1:12" ht="20.25" customHeight="1" x14ac:dyDescent="0.25">
      <c r="A29" s="252">
        <v>1227</v>
      </c>
      <c r="B29" s="105" t="s">
        <v>110</v>
      </c>
      <c r="C29" s="106">
        <v>15087728166</v>
      </c>
      <c r="D29" s="106">
        <v>15087728166</v>
      </c>
      <c r="E29" s="106">
        <v>10087728166</v>
      </c>
      <c r="F29" s="106"/>
      <c r="G29" s="107">
        <f t="shared" si="0"/>
        <v>10087728166</v>
      </c>
      <c r="H29" s="108"/>
      <c r="I29" s="109">
        <f t="shared" si="1"/>
        <v>10087728166</v>
      </c>
      <c r="J29" s="110"/>
      <c r="K29" s="110"/>
      <c r="L29" s="253"/>
    </row>
    <row r="30" spans="1:12" ht="20.25" customHeight="1" x14ac:dyDescent="0.25">
      <c r="A30" s="252">
        <v>1280</v>
      </c>
      <c r="B30" s="105" t="s">
        <v>111</v>
      </c>
      <c r="C30" s="106">
        <v>-15087728166</v>
      </c>
      <c r="D30" s="111">
        <v>15087728166</v>
      </c>
      <c r="E30" s="106">
        <v>10087729166</v>
      </c>
      <c r="F30" s="106"/>
      <c r="G30" s="107">
        <f t="shared" si="0"/>
        <v>10087729166</v>
      </c>
      <c r="H30" s="108"/>
      <c r="I30" s="109">
        <f t="shared" si="1"/>
        <v>10087729166</v>
      </c>
      <c r="J30" s="110"/>
      <c r="K30" s="110"/>
      <c r="L30" s="253"/>
    </row>
    <row r="31" spans="1:12" ht="20.25" customHeight="1" x14ac:dyDescent="0.25">
      <c r="A31" s="252">
        <v>1317</v>
      </c>
      <c r="B31" s="105" t="s">
        <v>112</v>
      </c>
      <c r="C31" s="106">
        <v>3120040162</v>
      </c>
      <c r="D31" s="106"/>
      <c r="E31" s="106"/>
      <c r="F31" s="106"/>
      <c r="G31" s="107">
        <f t="shared" si="0"/>
        <v>0</v>
      </c>
      <c r="H31" s="108"/>
      <c r="I31" s="109">
        <f t="shared" si="1"/>
        <v>0</v>
      </c>
      <c r="J31" s="110"/>
      <c r="K31" s="110"/>
      <c r="L31" s="253"/>
    </row>
    <row r="32" spans="1:12" ht="20.25" customHeight="1" x14ac:dyDescent="0.25">
      <c r="A32" s="252">
        <v>1318</v>
      </c>
      <c r="B32" s="105" t="s">
        <v>113</v>
      </c>
      <c r="C32" s="106">
        <v>481613245240</v>
      </c>
      <c r="D32" s="106"/>
      <c r="E32" s="106"/>
      <c r="F32" s="106"/>
      <c r="G32" s="107">
        <f t="shared" si="0"/>
        <v>0</v>
      </c>
      <c r="H32" s="108"/>
      <c r="I32" s="109">
        <f t="shared" si="1"/>
        <v>0</v>
      </c>
      <c r="J32" s="110"/>
      <c r="K32" s="110"/>
      <c r="L32" s="253"/>
    </row>
    <row r="33" spans="1:12" ht="20.25" customHeight="1" x14ac:dyDescent="0.25">
      <c r="A33" s="252">
        <v>1384</v>
      </c>
      <c r="B33" s="105" t="s">
        <v>114</v>
      </c>
      <c r="C33" s="106">
        <v>12697168660</v>
      </c>
      <c r="D33" s="106">
        <v>12697168660</v>
      </c>
      <c r="E33" s="106">
        <v>2290415490</v>
      </c>
      <c r="F33" s="106"/>
      <c r="G33" s="107">
        <f t="shared" si="0"/>
        <v>2290415490</v>
      </c>
      <c r="H33" s="108"/>
      <c r="I33" s="109">
        <f t="shared" si="1"/>
        <v>2290415490</v>
      </c>
      <c r="J33" s="110"/>
      <c r="K33" s="110"/>
      <c r="L33" s="253" t="s">
        <v>115</v>
      </c>
    </row>
    <row r="34" spans="1:12" ht="20.25" customHeight="1" x14ac:dyDescent="0.25">
      <c r="A34" s="252">
        <v>1385</v>
      </c>
      <c r="B34" s="105" t="s">
        <v>116</v>
      </c>
      <c r="C34" s="106">
        <v>28601784498</v>
      </c>
      <c r="D34" s="106">
        <v>28601784498</v>
      </c>
      <c r="E34" s="106"/>
      <c r="F34" s="106"/>
      <c r="G34" s="107">
        <f t="shared" si="0"/>
        <v>0</v>
      </c>
      <c r="H34" s="108"/>
      <c r="I34" s="109">
        <f t="shared" si="1"/>
        <v>0</v>
      </c>
      <c r="J34" s="110"/>
      <c r="K34" s="110"/>
      <c r="L34" s="253"/>
    </row>
    <row r="35" spans="1:12" ht="27.75" customHeight="1" x14ac:dyDescent="0.25">
      <c r="A35" s="252">
        <v>1386</v>
      </c>
      <c r="B35" s="105" t="s">
        <v>117</v>
      </c>
      <c r="C35" s="112">
        <v>-101724837569</v>
      </c>
      <c r="D35" s="112">
        <v>101724837569</v>
      </c>
      <c r="E35" s="106"/>
      <c r="F35" s="106"/>
      <c r="G35" s="107">
        <f t="shared" si="0"/>
        <v>0</v>
      </c>
      <c r="H35" s="108"/>
      <c r="I35" s="109">
        <f t="shared" si="1"/>
        <v>0</v>
      </c>
      <c r="J35" s="110"/>
      <c r="K35" s="110"/>
      <c r="L35" s="253"/>
    </row>
    <row r="36" spans="1:12" ht="20.25" customHeight="1" x14ac:dyDescent="0.25">
      <c r="A36" s="252">
        <v>138690</v>
      </c>
      <c r="B36" s="105" t="s">
        <v>118</v>
      </c>
      <c r="C36" s="112">
        <v>-3715369218</v>
      </c>
      <c r="D36" s="111">
        <v>3715369218</v>
      </c>
      <c r="E36" s="106"/>
      <c r="F36" s="106"/>
      <c r="G36" s="107">
        <f>+E36+F36</f>
        <v>0</v>
      </c>
      <c r="H36" s="108"/>
      <c r="I36" s="109">
        <f>G36+H36</f>
        <v>0</v>
      </c>
      <c r="J36" s="110"/>
      <c r="K36" s="110"/>
      <c r="L36" s="253"/>
    </row>
    <row r="37" spans="1:12" ht="20.25" customHeight="1" x14ac:dyDescent="0.25">
      <c r="A37" s="252">
        <v>1415</v>
      </c>
      <c r="B37" s="105" t="s">
        <v>119</v>
      </c>
      <c r="C37" s="106">
        <v>47861190051</v>
      </c>
      <c r="D37" s="106"/>
      <c r="E37" s="106"/>
      <c r="F37" s="106"/>
      <c r="G37" s="107">
        <f t="shared" si="0"/>
        <v>0</v>
      </c>
      <c r="H37" s="108"/>
      <c r="I37" s="109">
        <f t="shared" si="1"/>
        <v>0</v>
      </c>
      <c r="J37" s="110"/>
      <c r="K37" s="110"/>
      <c r="L37" s="253"/>
    </row>
    <row r="38" spans="1:12" ht="20.25" customHeight="1" x14ac:dyDescent="0.25">
      <c r="A38" s="252">
        <v>1480</v>
      </c>
      <c r="B38" s="105" t="s">
        <v>120</v>
      </c>
      <c r="C38" s="106">
        <v>-750913131</v>
      </c>
      <c r="D38" s="106">
        <v>750913131</v>
      </c>
      <c r="E38" s="106"/>
      <c r="F38" s="106"/>
      <c r="G38" s="107">
        <f t="shared" si="0"/>
        <v>0</v>
      </c>
      <c r="H38" s="108"/>
      <c r="I38" s="109">
        <f t="shared" si="1"/>
        <v>0</v>
      </c>
      <c r="J38" s="110"/>
      <c r="K38" s="110"/>
      <c r="L38" s="253"/>
    </row>
    <row r="39" spans="1:12" ht="20.25" customHeight="1" x14ac:dyDescent="0.25">
      <c r="A39" s="252">
        <v>1510</v>
      </c>
      <c r="B39" s="105" t="s">
        <v>121</v>
      </c>
      <c r="C39" s="106">
        <v>2911997929</v>
      </c>
      <c r="D39" s="106"/>
      <c r="E39" s="106"/>
      <c r="F39" s="106"/>
      <c r="G39" s="107">
        <f t="shared" si="0"/>
        <v>0</v>
      </c>
      <c r="H39" s="108"/>
      <c r="I39" s="109">
        <f t="shared" si="1"/>
        <v>0</v>
      </c>
      <c r="J39" s="110"/>
      <c r="K39" s="110"/>
      <c r="L39" s="253"/>
    </row>
    <row r="40" spans="1:12" ht="20.25" customHeight="1" x14ac:dyDescent="0.25">
      <c r="A40" s="252">
        <v>1514</v>
      </c>
      <c r="B40" s="105" t="s">
        <v>122</v>
      </c>
      <c r="C40" s="106">
        <v>32972012086</v>
      </c>
      <c r="D40" s="106">
        <v>32972012086</v>
      </c>
      <c r="E40" s="106"/>
      <c r="F40" s="106"/>
      <c r="G40" s="107">
        <f t="shared" si="0"/>
        <v>0</v>
      </c>
      <c r="H40" s="108"/>
      <c r="I40" s="109">
        <f t="shared" si="1"/>
        <v>0</v>
      </c>
      <c r="J40" s="110"/>
      <c r="K40" s="110"/>
      <c r="L40" s="253"/>
    </row>
    <row r="41" spans="1:12" ht="20.25" customHeight="1" x14ac:dyDescent="0.25">
      <c r="A41" s="252">
        <v>1580</v>
      </c>
      <c r="B41" s="105" t="s">
        <v>123</v>
      </c>
      <c r="C41" s="106">
        <v>-82630187</v>
      </c>
      <c r="D41" s="106">
        <v>82630187</v>
      </c>
      <c r="E41" s="106"/>
      <c r="F41" s="106"/>
      <c r="G41" s="107">
        <f t="shared" si="0"/>
        <v>0</v>
      </c>
      <c r="H41" s="108"/>
      <c r="I41" s="109">
        <f t="shared" si="1"/>
        <v>0</v>
      </c>
      <c r="J41" s="110"/>
      <c r="K41" s="110"/>
      <c r="L41" s="253"/>
    </row>
    <row r="42" spans="1:12" ht="20.25" customHeight="1" x14ac:dyDescent="0.25">
      <c r="A42" s="252">
        <v>158013</v>
      </c>
      <c r="B42" s="105" t="s">
        <v>124</v>
      </c>
      <c r="C42" s="106">
        <v>-262809861</v>
      </c>
      <c r="D42" s="111">
        <v>262809861</v>
      </c>
      <c r="E42" s="106"/>
      <c r="F42" s="106"/>
      <c r="G42" s="107">
        <f t="shared" si="0"/>
        <v>0</v>
      </c>
      <c r="H42" s="108"/>
      <c r="I42" s="109">
        <f t="shared" si="1"/>
        <v>0</v>
      </c>
      <c r="J42" s="110"/>
      <c r="K42" s="110"/>
      <c r="L42" s="253"/>
    </row>
    <row r="43" spans="1:12" ht="20.25" customHeight="1" x14ac:dyDescent="0.25">
      <c r="A43" s="252">
        <v>1605</v>
      </c>
      <c r="B43" s="105" t="s">
        <v>125</v>
      </c>
      <c r="C43" s="106">
        <v>512350164468</v>
      </c>
      <c r="D43" s="106">
        <v>512350164468</v>
      </c>
      <c r="E43" s="106">
        <v>9647407523</v>
      </c>
      <c r="F43" s="106"/>
      <c r="G43" s="107">
        <f t="shared" si="0"/>
        <v>9647407523</v>
      </c>
      <c r="H43" s="108"/>
      <c r="I43" s="109">
        <f t="shared" si="1"/>
        <v>9647407523</v>
      </c>
      <c r="J43" s="110"/>
      <c r="K43" s="110"/>
      <c r="L43" s="253" t="s">
        <v>126</v>
      </c>
    </row>
    <row r="44" spans="1:12" ht="20.25" customHeight="1" x14ac:dyDescent="0.25">
      <c r="A44" s="252">
        <v>1610</v>
      </c>
      <c r="B44" s="105" t="s">
        <v>127</v>
      </c>
      <c r="C44" s="106">
        <v>12113845</v>
      </c>
      <c r="D44" s="106"/>
      <c r="E44" s="106"/>
      <c r="F44" s="106"/>
      <c r="G44" s="107">
        <f t="shared" si="0"/>
        <v>0</v>
      </c>
      <c r="H44" s="108"/>
      <c r="I44" s="109">
        <f t="shared" si="1"/>
        <v>0</v>
      </c>
      <c r="J44" s="110"/>
      <c r="K44" s="110"/>
      <c r="L44" s="253"/>
    </row>
    <row r="45" spans="1:12" ht="20.25" customHeight="1" x14ac:dyDescent="0.25">
      <c r="A45" s="252">
        <v>1615</v>
      </c>
      <c r="B45" s="105" t="s">
        <v>128</v>
      </c>
      <c r="C45" s="106">
        <v>946735756836</v>
      </c>
      <c r="D45" s="106"/>
      <c r="E45" s="106"/>
      <c r="F45" s="106"/>
      <c r="G45" s="107">
        <f t="shared" si="0"/>
        <v>0</v>
      </c>
      <c r="H45" s="108"/>
      <c r="I45" s="109">
        <f t="shared" si="1"/>
        <v>0</v>
      </c>
      <c r="J45" s="110"/>
      <c r="K45" s="110"/>
      <c r="L45" s="253"/>
    </row>
    <row r="46" spans="1:12" ht="20.25" customHeight="1" x14ac:dyDescent="0.25">
      <c r="A46" s="252">
        <v>1620</v>
      </c>
      <c r="B46" s="105" t="s">
        <v>129</v>
      </c>
      <c r="C46" s="106">
        <v>437309509487</v>
      </c>
      <c r="D46" s="106"/>
      <c r="E46" s="106"/>
      <c r="F46" s="106"/>
      <c r="G46" s="107">
        <f t="shared" si="0"/>
        <v>0</v>
      </c>
      <c r="H46" s="108"/>
      <c r="I46" s="109">
        <f t="shared" si="1"/>
        <v>0</v>
      </c>
      <c r="J46" s="110"/>
      <c r="K46" s="110"/>
      <c r="L46" s="253"/>
    </row>
    <row r="47" spans="1:12" ht="20.25" customHeight="1" x14ac:dyDescent="0.25">
      <c r="A47" s="252">
        <v>1625</v>
      </c>
      <c r="B47" s="105" t="s">
        <v>130</v>
      </c>
      <c r="C47" s="106">
        <v>2048465203</v>
      </c>
      <c r="D47" s="106"/>
      <c r="E47" s="106"/>
      <c r="F47" s="106"/>
      <c r="G47" s="107">
        <f t="shared" si="0"/>
        <v>0</v>
      </c>
      <c r="H47" s="108"/>
      <c r="I47" s="109">
        <f t="shared" si="1"/>
        <v>0</v>
      </c>
      <c r="J47" s="110"/>
      <c r="K47" s="110"/>
      <c r="L47" s="253"/>
    </row>
    <row r="48" spans="1:12" ht="20.25" customHeight="1" x14ac:dyDescent="0.25">
      <c r="A48" s="252">
        <v>1637</v>
      </c>
      <c r="B48" s="105" t="s">
        <v>131</v>
      </c>
      <c r="C48" s="106">
        <v>57953825363</v>
      </c>
      <c r="D48" s="106">
        <v>57953825363</v>
      </c>
      <c r="E48" s="106"/>
      <c r="F48" s="106"/>
      <c r="G48" s="107">
        <f t="shared" si="0"/>
        <v>0</v>
      </c>
      <c r="H48" s="108"/>
      <c r="I48" s="109">
        <f t="shared" si="1"/>
        <v>0</v>
      </c>
      <c r="J48" s="110"/>
      <c r="K48" s="110"/>
      <c r="L48" s="253"/>
    </row>
    <row r="49" spans="1:12" ht="20.25" customHeight="1" x14ac:dyDescent="0.25">
      <c r="A49" s="252">
        <v>1640</v>
      </c>
      <c r="B49" s="105" t="s">
        <v>132</v>
      </c>
      <c r="C49" s="106">
        <v>151322323434</v>
      </c>
      <c r="D49" s="106"/>
      <c r="E49" s="106"/>
      <c r="F49" s="106"/>
      <c r="G49" s="107">
        <f t="shared" si="0"/>
        <v>0</v>
      </c>
      <c r="H49" s="108"/>
      <c r="I49" s="109">
        <f t="shared" si="1"/>
        <v>0</v>
      </c>
      <c r="J49" s="110"/>
      <c r="K49" s="110"/>
      <c r="L49" s="253"/>
    </row>
    <row r="50" spans="1:12" ht="20.25" customHeight="1" x14ac:dyDescent="0.25">
      <c r="A50" s="252">
        <v>1642</v>
      </c>
      <c r="B50" s="105" t="s">
        <v>133</v>
      </c>
      <c r="C50" s="106">
        <v>2355854643</v>
      </c>
      <c r="D50" s="106"/>
      <c r="E50" s="106"/>
      <c r="F50" s="106"/>
      <c r="G50" s="107">
        <f t="shared" si="0"/>
        <v>0</v>
      </c>
      <c r="H50" s="108"/>
      <c r="I50" s="109">
        <f t="shared" si="1"/>
        <v>0</v>
      </c>
      <c r="J50" s="110"/>
      <c r="K50" s="110"/>
      <c r="L50" s="253"/>
    </row>
    <row r="51" spans="1:12" ht="20.25" customHeight="1" x14ac:dyDescent="0.25">
      <c r="A51" s="252">
        <v>1645</v>
      </c>
      <c r="B51" s="105" t="s">
        <v>134</v>
      </c>
      <c r="C51" s="106">
        <v>1137493886912</v>
      </c>
      <c r="D51" s="106">
        <v>1137493886912</v>
      </c>
      <c r="E51" s="106"/>
      <c r="F51" s="106"/>
      <c r="G51" s="107">
        <f t="shared" si="0"/>
        <v>0</v>
      </c>
      <c r="H51" s="108"/>
      <c r="I51" s="109">
        <f t="shared" si="1"/>
        <v>0</v>
      </c>
      <c r="J51" s="110"/>
      <c r="K51" s="110"/>
      <c r="L51" s="253"/>
    </row>
    <row r="52" spans="1:12" ht="20.25" customHeight="1" x14ac:dyDescent="0.25">
      <c r="A52" s="252">
        <v>1650</v>
      </c>
      <c r="B52" s="105" t="s">
        <v>135</v>
      </c>
      <c r="C52" s="106">
        <v>4559496045997</v>
      </c>
      <c r="D52" s="106">
        <v>4559496045997</v>
      </c>
      <c r="E52" s="106"/>
      <c r="F52" s="106"/>
      <c r="G52" s="107">
        <f t="shared" si="0"/>
        <v>0</v>
      </c>
      <c r="H52" s="108"/>
      <c r="I52" s="109">
        <f t="shared" si="1"/>
        <v>0</v>
      </c>
      <c r="J52" s="110"/>
      <c r="K52" s="110"/>
      <c r="L52" s="253"/>
    </row>
    <row r="53" spans="1:12" ht="20.25" customHeight="1" x14ac:dyDescent="0.25">
      <c r="A53" s="252">
        <v>1655</v>
      </c>
      <c r="B53" s="105" t="s">
        <v>136</v>
      </c>
      <c r="C53" s="106">
        <v>70695251959</v>
      </c>
      <c r="D53" s="106"/>
      <c r="E53" s="106"/>
      <c r="F53" s="106"/>
      <c r="G53" s="107">
        <f t="shared" si="0"/>
        <v>0</v>
      </c>
      <c r="H53" s="108"/>
      <c r="I53" s="109">
        <f t="shared" si="1"/>
        <v>0</v>
      </c>
      <c r="J53" s="110"/>
      <c r="K53" s="110"/>
      <c r="L53" s="253"/>
    </row>
    <row r="54" spans="1:12" ht="20.25" customHeight="1" x14ac:dyDescent="0.25">
      <c r="A54" s="252">
        <v>1660</v>
      </c>
      <c r="B54" s="105" t="s">
        <v>137</v>
      </c>
      <c r="C54" s="106">
        <v>15280555351</v>
      </c>
      <c r="D54" s="106"/>
      <c r="E54" s="106"/>
      <c r="F54" s="106"/>
      <c r="G54" s="107">
        <f t="shared" si="0"/>
        <v>0</v>
      </c>
      <c r="H54" s="108"/>
      <c r="I54" s="109">
        <f t="shared" si="1"/>
        <v>0</v>
      </c>
      <c r="J54" s="110"/>
      <c r="K54" s="110"/>
      <c r="L54" s="253"/>
    </row>
    <row r="55" spans="1:12" ht="20.25" customHeight="1" x14ac:dyDescent="0.25">
      <c r="A55" s="252">
        <v>1665</v>
      </c>
      <c r="B55" s="105" t="s">
        <v>138</v>
      </c>
      <c r="C55" s="106">
        <v>9878464875</v>
      </c>
      <c r="D55" s="106"/>
      <c r="E55" s="106"/>
      <c r="F55" s="106"/>
      <c r="G55" s="107">
        <f t="shared" si="0"/>
        <v>0</v>
      </c>
      <c r="H55" s="108"/>
      <c r="I55" s="109">
        <f t="shared" si="1"/>
        <v>0</v>
      </c>
      <c r="J55" s="110"/>
      <c r="K55" s="110"/>
      <c r="L55" s="253"/>
    </row>
    <row r="56" spans="1:12" ht="20.25" customHeight="1" x14ac:dyDescent="0.25">
      <c r="A56" s="252">
        <v>1670</v>
      </c>
      <c r="B56" s="105" t="s">
        <v>139</v>
      </c>
      <c r="C56" s="106">
        <v>63901509256</v>
      </c>
      <c r="D56" s="106"/>
      <c r="E56" s="106"/>
      <c r="F56" s="106"/>
      <c r="G56" s="107">
        <f t="shared" si="0"/>
        <v>0</v>
      </c>
      <c r="H56" s="108"/>
      <c r="I56" s="109">
        <f t="shared" si="1"/>
        <v>0</v>
      </c>
      <c r="J56" s="110"/>
      <c r="K56" s="110"/>
      <c r="L56" s="253"/>
    </row>
    <row r="57" spans="1:12" ht="20.25" customHeight="1" x14ac:dyDescent="0.25">
      <c r="A57" s="252">
        <v>1675</v>
      </c>
      <c r="B57" s="105" t="s">
        <v>140</v>
      </c>
      <c r="C57" s="106">
        <v>89895208754</v>
      </c>
      <c r="D57" s="106"/>
      <c r="E57" s="106"/>
      <c r="F57" s="106"/>
      <c r="G57" s="107">
        <f t="shared" si="0"/>
        <v>0</v>
      </c>
      <c r="H57" s="108"/>
      <c r="I57" s="109">
        <f t="shared" si="1"/>
        <v>0</v>
      </c>
      <c r="J57" s="110"/>
      <c r="K57" s="110"/>
      <c r="L57" s="253"/>
    </row>
    <row r="58" spans="1:12" ht="20.25" customHeight="1" x14ac:dyDescent="0.25">
      <c r="A58" s="252">
        <v>1680</v>
      </c>
      <c r="B58" s="105" t="s">
        <v>141</v>
      </c>
      <c r="C58" s="106">
        <v>775747834</v>
      </c>
      <c r="D58" s="106"/>
      <c r="E58" s="106"/>
      <c r="F58" s="106"/>
      <c r="G58" s="107">
        <f t="shared" si="0"/>
        <v>0</v>
      </c>
      <c r="H58" s="108"/>
      <c r="I58" s="109">
        <f t="shared" si="1"/>
        <v>0</v>
      </c>
      <c r="J58" s="110"/>
      <c r="K58" s="110"/>
      <c r="L58" s="253"/>
    </row>
    <row r="59" spans="1:12" ht="20.25" customHeight="1" x14ac:dyDescent="0.25">
      <c r="A59" s="252">
        <v>1681</v>
      </c>
      <c r="B59" s="105" t="s">
        <v>142</v>
      </c>
      <c r="C59" s="106">
        <v>15000000</v>
      </c>
      <c r="D59" s="106"/>
      <c r="E59" s="106"/>
      <c r="F59" s="106"/>
      <c r="G59" s="107">
        <f t="shared" si="0"/>
        <v>0</v>
      </c>
      <c r="H59" s="108"/>
      <c r="I59" s="109">
        <f t="shared" si="1"/>
        <v>0</v>
      </c>
      <c r="J59" s="110"/>
      <c r="K59" s="110"/>
      <c r="L59" s="253"/>
    </row>
    <row r="60" spans="1:12" ht="20.25" customHeight="1" x14ac:dyDescent="0.25">
      <c r="A60" s="252">
        <v>1685</v>
      </c>
      <c r="B60" s="105" t="s">
        <v>143</v>
      </c>
      <c r="C60" s="106">
        <v>-575863293114</v>
      </c>
      <c r="D60" s="106">
        <v>575863293114</v>
      </c>
      <c r="E60" s="106"/>
      <c r="F60" s="106"/>
      <c r="G60" s="107">
        <f t="shared" si="0"/>
        <v>0</v>
      </c>
      <c r="H60" s="108"/>
      <c r="I60" s="109">
        <f t="shared" si="1"/>
        <v>0</v>
      </c>
      <c r="J60" s="110"/>
      <c r="K60" s="110"/>
      <c r="L60" s="253"/>
    </row>
    <row r="61" spans="1:12" ht="20.25" customHeight="1" x14ac:dyDescent="0.25">
      <c r="A61" s="252">
        <v>168503</v>
      </c>
      <c r="B61" s="105" t="s">
        <v>144</v>
      </c>
      <c r="C61" s="106">
        <v>-1247811070401</v>
      </c>
      <c r="D61" s="111">
        <v>1247811070401</v>
      </c>
      <c r="E61" s="106"/>
      <c r="F61" s="106"/>
      <c r="G61" s="107">
        <f>+E61+F61</f>
        <v>0</v>
      </c>
      <c r="H61" s="108"/>
      <c r="I61" s="109">
        <f>G61+H61</f>
        <v>0</v>
      </c>
      <c r="J61" s="110"/>
      <c r="K61" s="110"/>
      <c r="L61" s="253"/>
    </row>
    <row r="62" spans="1:12" ht="20.25" customHeight="1" x14ac:dyDescent="0.25">
      <c r="A62" s="252">
        <v>168515</v>
      </c>
      <c r="B62" s="105" t="s">
        <v>145</v>
      </c>
      <c r="C62" s="106">
        <v>-41019028888</v>
      </c>
      <c r="D62" s="111">
        <v>41019028888</v>
      </c>
      <c r="E62" s="106"/>
      <c r="F62" s="106"/>
      <c r="G62" s="107">
        <f>+E62+F62</f>
        <v>0</v>
      </c>
      <c r="H62" s="108"/>
      <c r="I62" s="109">
        <f>G62+H62</f>
        <v>0</v>
      </c>
      <c r="J62" s="110"/>
      <c r="K62" s="110"/>
      <c r="L62" s="253"/>
    </row>
    <row r="63" spans="1:12" ht="20.25" customHeight="1" x14ac:dyDescent="0.25">
      <c r="A63" s="252">
        <v>1695</v>
      </c>
      <c r="B63" s="105" t="s">
        <v>146</v>
      </c>
      <c r="C63" s="112">
        <v>-11087906246</v>
      </c>
      <c r="D63" s="106">
        <v>11087906246</v>
      </c>
      <c r="E63" s="106"/>
      <c r="F63" s="106"/>
      <c r="G63" s="107">
        <f>+E63+F63</f>
        <v>0</v>
      </c>
      <c r="H63" s="108"/>
      <c r="I63" s="109">
        <f>G63+H63</f>
        <v>0</v>
      </c>
      <c r="J63" s="110"/>
      <c r="K63" s="110"/>
      <c r="L63" s="253"/>
    </row>
    <row r="64" spans="1:12" ht="20.25" customHeight="1" x14ac:dyDescent="0.25">
      <c r="A64" s="252">
        <v>169525</v>
      </c>
      <c r="B64" s="105" t="s">
        <v>147</v>
      </c>
      <c r="C64" s="112">
        <v>-10146962410</v>
      </c>
      <c r="D64" s="111">
        <v>10146962410</v>
      </c>
      <c r="E64" s="106"/>
      <c r="F64" s="106"/>
      <c r="G64" s="107">
        <f t="shared" si="0"/>
        <v>0</v>
      </c>
      <c r="H64" s="108"/>
      <c r="I64" s="109">
        <f t="shared" si="1"/>
        <v>0</v>
      </c>
      <c r="J64" s="110"/>
      <c r="K64" s="110"/>
      <c r="L64" s="253"/>
    </row>
    <row r="65" spans="1:12" ht="20.25" customHeight="1" x14ac:dyDescent="0.25">
      <c r="A65" s="252">
        <v>1904</v>
      </c>
      <c r="B65" s="105" t="s">
        <v>148</v>
      </c>
      <c r="C65" s="106">
        <v>1044467472035</v>
      </c>
      <c r="D65" s="106"/>
      <c r="E65" s="106"/>
      <c r="F65" s="106"/>
      <c r="G65" s="107">
        <f>+E65+F65</f>
        <v>0</v>
      </c>
      <c r="H65" s="108"/>
      <c r="I65" s="109">
        <f>G65+H65</f>
        <v>0</v>
      </c>
      <c r="J65" s="110"/>
      <c r="K65" s="110"/>
      <c r="L65" s="253"/>
    </row>
    <row r="66" spans="1:12" ht="20.25" customHeight="1" x14ac:dyDescent="0.25">
      <c r="A66" s="252">
        <v>1905</v>
      </c>
      <c r="B66" s="105" t="s">
        <v>149</v>
      </c>
      <c r="C66" s="106">
        <v>40950639870</v>
      </c>
      <c r="D66" s="106"/>
      <c r="E66" s="106"/>
      <c r="F66" s="106"/>
      <c r="G66" s="107">
        <f t="shared" si="0"/>
        <v>0</v>
      </c>
      <c r="H66" s="108"/>
      <c r="I66" s="109">
        <f t="shared" si="1"/>
        <v>0</v>
      </c>
      <c r="J66" s="110"/>
      <c r="K66" s="110"/>
      <c r="L66" s="253"/>
    </row>
    <row r="67" spans="1:12" ht="20.25" customHeight="1" x14ac:dyDescent="0.25">
      <c r="A67" s="252">
        <v>1906</v>
      </c>
      <c r="B67" s="105" t="s">
        <v>150</v>
      </c>
      <c r="C67" s="106">
        <v>145437711833</v>
      </c>
      <c r="D67" s="106">
        <v>145437711833</v>
      </c>
      <c r="E67" s="106">
        <v>16556007263</v>
      </c>
      <c r="F67" s="106"/>
      <c r="G67" s="107">
        <f t="shared" si="0"/>
        <v>16556007263</v>
      </c>
      <c r="H67" s="108"/>
      <c r="I67" s="109">
        <f t="shared" si="1"/>
        <v>16556007263</v>
      </c>
      <c r="J67" s="110"/>
      <c r="K67" s="110"/>
      <c r="L67" s="253" t="s">
        <v>151</v>
      </c>
    </row>
    <row r="68" spans="1:12" ht="20.25" customHeight="1" x14ac:dyDescent="0.25">
      <c r="A68" s="252">
        <v>1907</v>
      </c>
      <c r="B68" s="113" t="s">
        <v>152</v>
      </c>
      <c r="C68" s="106">
        <v>144330062026</v>
      </c>
      <c r="D68" s="106"/>
      <c r="E68" s="106"/>
      <c r="F68" s="106"/>
      <c r="G68" s="107">
        <f t="shared" si="0"/>
        <v>0</v>
      </c>
      <c r="H68" s="108"/>
      <c r="I68" s="109">
        <f t="shared" si="1"/>
        <v>0</v>
      </c>
      <c r="J68" s="110"/>
      <c r="K68" s="110"/>
      <c r="L68" s="253"/>
    </row>
    <row r="69" spans="1:12" ht="27" customHeight="1" x14ac:dyDescent="0.25">
      <c r="A69" s="252">
        <v>1908</v>
      </c>
      <c r="B69" s="113" t="s">
        <v>153</v>
      </c>
      <c r="C69" s="158">
        <v>0</v>
      </c>
      <c r="D69" s="106"/>
      <c r="E69" s="106"/>
      <c r="F69" s="106"/>
      <c r="G69" s="107">
        <f t="shared" si="0"/>
        <v>0</v>
      </c>
      <c r="H69" s="108"/>
      <c r="I69" s="109">
        <f t="shared" si="1"/>
        <v>0</v>
      </c>
      <c r="J69" s="110"/>
      <c r="K69" s="110"/>
      <c r="L69" s="253"/>
    </row>
    <row r="70" spans="1:12" ht="27" customHeight="1" x14ac:dyDescent="0.25">
      <c r="A70" s="252">
        <v>190801</v>
      </c>
      <c r="B70" s="113" t="s">
        <v>154</v>
      </c>
      <c r="C70" s="158">
        <v>25841567978</v>
      </c>
      <c r="D70" s="106">
        <v>25841567978</v>
      </c>
      <c r="E70" s="106">
        <v>1008959623</v>
      </c>
      <c r="F70" s="106"/>
      <c r="G70" s="107">
        <f t="shared" si="0"/>
        <v>1008959623</v>
      </c>
      <c r="H70" s="108">
        <v>14952102001</v>
      </c>
      <c r="I70" s="109">
        <f t="shared" si="1"/>
        <v>15961061624</v>
      </c>
      <c r="J70" s="110" t="s">
        <v>155</v>
      </c>
      <c r="K70" s="110"/>
      <c r="L70" s="253" t="s">
        <v>156</v>
      </c>
    </row>
    <row r="71" spans="1:12" ht="27" customHeight="1" x14ac:dyDescent="0.25">
      <c r="A71" s="252">
        <v>190803</v>
      </c>
      <c r="B71" s="113" t="s">
        <v>157</v>
      </c>
      <c r="C71" s="106">
        <v>227893348084</v>
      </c>
      <c r="D71" s="106">
        <v>227893348084</v>
      </c>
      <c r="E71" s="106"/>
      <c r="F71" s="106"/>
      <c r="G71" s="107">
        <f t="shared" si="0"/>
        <v>0</v>
      </c>
      <c r="H71" s="108"/>
      <c r="I71" s="109">
        <f t="shared" si="1"/>
        <v>0</v>
      </c>
      <c r="J71" s="110"/>
      <c r="K71" s="110"/>
      <c r="L71" s="253"/>
    </row>
    <row r="72" spans="1:12" ht="18" customHeight="1" x14ac:dyDescent="0.25">
      <c r="A72" s="252">
        <v>1909</v>
      </c>
      <c r="B72" s="113" t="s">
        <v>158</v>
      </c>
      <c r="C72" s="106">
        <v>11482653343</v>
      </c>
      <c r="D72" s="106"/>
      <c r="E72" s="106"/>
      <c r="F72" s="106"/>
      <c r="G72" s="107">
        <f t="shared" si="0"/>
        <v>0</v>
      </c>
      <c r="H72" s="108"/>
      <c r="I72" s="109">
        <f t="shared" si="1"/>
        <v>0</v>
      </c>
      <c r="J72" s="110"/>
      <c r="K72" s="110"/>
      <c r="L72" s="253"/>
    </row>
    <row r="73" spans="1:12" ht="18" customHeight="1" x14ac:dyDescent="0.25">
      <c r="A73" s="252">
        <v>1970</v>
      </c>
      <c r="B73" s="113" t="s">
        <v>159</v>
      </c>
      <c r="C73" s="106">
        <v>197752231210</v>
      </c>
      <c r="D73" s="106"/>
      <c r="E73" s="106"/>
      <c r="F73" s="106"/>
      <c r="G73" s="107">
        <f t="shared" si="0"/>
        <v>0</v>
      </c>
      <c r="H73" s="108"/>
      <c r="I73" s="109">
        <f t="shared" si="1"/>
        <v>0</v>
      </c>
      <c r="J73" s="110"/>
      <c r="K73" s="110"/>
      <c r="L73" s="253"/>
    </row>
    <row r="74" spans="1:12" ht="18" customHeight="1" x14ac:dyDescent="0.25">
      <c r="A74" s="252">
        <v>1975</v>
      </c>
      <c r="B74" s="105" t="s">
        <v>160</v>
      </c>
      <c r="C74" s="106">
        <v>-45652199713</v>
      </c>
      <c r="D74" s="106">
        <v>45652199713</v>
      </c>
      <c r="E74" s="106"/>
      <c r="F74" s="106"/>
      <c r="G74" s="107">
        <f t="shared" si="0"/>
        <v>0</v>
      </c>
      <c r="H74" s="106">
        <v>1800000000000</v>
      </c>
      <c r="I74" s="109">
        <f t="shared" si="1"/>
        <v>1800000000000</v>
      </c>
      <c r="J74" s="110" t="s">
        <v>161</v>
      </c>
      <c r="K74" s="110"/>
      <c r="L74" s="253"/>
    </row>
    <row r="75" spans="1:12" ht="18" customHeight="1" x14ac:dyDescent="0.25">
      <c r="A75" s="252">
        <v>1976</v>
      </c>
      <c r="B75" s="113" t="s">
        <v>162</v>
      </c>
      <c r="C75" s="106">
        <v>-7963353121</v>
      </c>
      <c r="D75" s="106">
        <v>7963353121</v>
      </c>
      <c r="E75" s="106"/>
      <c r="F75" s="106"/>
      <c r="G75" s="107">
        <f t="shared" si="0"/>
        <v>0</v>
      </c>
      <c r="H75" s="108"/>
      <c r="I75" s="109">
        <f t="shared" si="1"/>
        <v>0</v>
      </c>
      <c r="J75" s="110"/>
      <c r="K75" s="110"/>
      <c r="L75" s="253"/>
    </row>
    <row r="76" spans="1:12" ht="18" customHeight="1" x14ac:dyDescent="0.25">
      <c r="A76" s="252">
        <v>1985</v>
      </c>
      <c r="B76" s="113" t="s">
        <v>163</v>
      </c>
      <c r="C76" s="106">
        <v>20458210545</v>
      </c>
      <c r="D76" s="106"/>
      <c r="E76" s="106"/>
      <c r="F76" s="106"/>
      <c r="G76" s="107">
        <f t="shared" si="0"/>
        <v>0</v>
      </c>
      <c r="H76" s="108"/>
      <c r="I76" s="109">
        <f t="shared" si="1"/>
        <v>0</v>
      </c>
      <c r="J76" s="110"/>
      <c r="K76" s="110"/>
      <c r="L76" s="253"/>
    </row>
    <row r="77" spans="1:12" ht="18" customHeight="1" x14ac:dyDescent="0.25">
      <c r="A77" s="252"/>
      <c r="B77" s="113"/>
      <c r="C77" s="106"/>
      <c r="D77" s="106"/>
      <c r="E77" s="106"/>
      <c r="F77" s="106"/>
      <c r="G77" s="107">
        <f>+E77+F77</f>
        <v>0</v>
      </c>
      <c r="H77" s="108"/>
      <c r="I77" s="109">
        <f>G77+H77</f>
        <v>0</v>
      </c>
      <c r="J77" s="110"/>
      <c r="K77" s="110"/>
      <c r="L77" s="253"/>
    </row>
    <row r="78" spans="1:12" x14ac:dyDescent="0.25">
      <c r="A78" s="254"/>
      <c r="B78" s="115" t="s">
        <v>164</v>
      </c>
      <c r="C78" s="116">
        <f t="shared" ref="C78:I78" si="2">SUM(C24:C77)</f>
        <v>9809408852000</v>
      </c>
      <c r="D78" s="116">
        <f t="shared" si="2"/>
        <v>10146571552162</v>
      </c>
      <c r="E78" s="116">
        <f t="shared" si="2"/>
        <v>49678247231</v>
      </c>
      <c r="F78" s="116">
        <f t="shared" si="2"/>
        <v>0</v>
      </c>
      <c r="G78" s="117">
        <f t="shared" si="2"/>
        <v>49678247231</v>
      </c>
      <c r="H78" s="118">
        <f>SUM(H24:H77)</f>
        <v>1814952102001</v>
      </c>
      <c r="I78" s="118">
        <f t="shared" si="2"/>
        <v>1864630349232</v>
      </c>
      <c r="J78" s="118"/>
      <c r="K78" s="118"/>
      <c r="L78" s="253"/>
    </row>
    <row r="79" spans="1:12" ht="15.75" thickBot="1" x14ac:dyDescent="0.3">
      <c r="A79" s="254"/>
      <c r="B79" s="255" t="s">
        <v>165</v>
      </c>
      <c r="C79" s="256"/>
      <c r="D79" s="257">
        <f>IF(D78&lt;=0,"",(D78/C78)*100)</f>
        <v>103.43713576678229</v>
      </c>
      <c r="E79" s="258"/>
      <c r="F79" s="258"/>
      <c r="G79" s="259">
        <f>IFERROR(IF(G78&lt;=0,0,+G78/$C$78),0)</f>
        <v>5.0643466880138559E-3</v>
      </c>
      <c r="H79" s="260">
        <f>IFERROR(IF(H78&lt;=0,0,+H78/C78),0)</f>
        <v>0.18502155730117792</v>
      </c>
      <c r="I79" s="261">
        <f>IFERROR(IF(I78&lt;=0,0,I78/C78),0)</f>
        <v>0.19008590398919178</v>
      </c>
      <c r="J79" s="262"/>
      <c r="K79" s="261"/>
      <c r="L79" s="253"/>
    </row>
    <row r="80" spans="1:12" ht="15.75" thickTop="1" x14ac:dyDescent="0.25">
      <c r="A80" s="254"/>
      <c r="B80" s="263"/>
      <c r="C80" s="263"/>
      <c r="D80" s="264"/>
      <c r="E80" s="263"/>
      <c r="F80" s="263"/>
      <c r="G80" s="265"/>
      <c r="H80" s="266"/>
      <c r="I80" s="267"/>
      <c r="J80" s="267"/>
      <c r="K80" s="267"/>
      <c r="L80" s="268"/>
    </row>
    <row r="81" spans="1:12" ht="93" customHeight="1" x14ac:dyDescent="0.25">
      <c r="A81" s="100" t="s">
        <v>93</v>
      </c>
      <c r="B81" s="119" t="s">
        <v>166</v>
      </c>
      <c r="C81" s="101" t="s">
        <v>95</v>
      </c>
      <c r="D81" s="101" t="s">
        <v>96</v>
      </c>
      <c r="E81" s="101" t="s">
        <v>97</v>
      </c>
      <c r="F81" s="101" t="s">
        <v>98</v>
      </c>
      <c r="G81" s="119" t="s">
        <v>99</v>
      </c>
      <c r="H81" s="119" t="s">
        <v>100</v>
      </c>
      <c r="I81" s="119" t="s">
        <v>101</v>
      </c>
      <c r="J81" s="119" t="s">
        <v>102</v>
      </c>
      <c r="K81" s="119" t="s">
        <v>103</v>
      </c>
      <c r="L81" s="120" t="s">
        <v>104</v>
      </c>
    </row>
    <row r="82" spans="1:12" ht="24" customHeight="1" x14ac:dyDescent="0.25">
      <c r="A82" s="252">
        <v>2314</v>
      </c>
      <c r="B82" s="113" t="s">
        <v>167</v>
      </c>
      <c r="C82" s="114">
        <v>136742246904</v>
      </c>
      <c r="D82" s="114">
        <f>+C82</f>
        <v>136742246904</v>
      </c>
      <c r="E82" s="114"/>
      <c r="F82" s="106"/>
      <c r="G82" s="107">
        <f>+E82+F82</f>
        <v>0</v>
      </c>
      <c r="H82" s="108"/>
      <c r="I82" s="121">
        <f>G82+H82</f>
        <v>0</v>
      </c>
      <c r="J82" s="110"/>
      <c r="K82" s="110"/>
      <c r="L82" s="253"/>
    </row>
    <row r="83" spans="1:12" ht="24" customHeight="1" x14ac:dyDescent="0.25">
      <c r="A83" s="252">
        <v>2401</v>
      </c>
      <c r="B83" s="113" t="s">
        <v>168</v>
      </c>
      <c r="C83" s="114">
        <v>15546222787</v>
      </c>
      <c r="D83" s="114"/>
      <c r="E83" s="114"/>
      <c r="F83" s="106"/>
      <c r="G83" s="107">
        <f t="shared" ref="G83:G120" si="3">+E83+F83</f>
        <v>0</v>
      </c>
      <c r="H83" s="108"/>
      <c r="I83" s="121">
        <f t="shared" ref="I83:I120" si="4">G83+H83</f>
        <v>0</v>
      </c>
      <c r="J83" s="110"/>
      <c r="K83" s="110"/>
      <c r="L83" s="253"/>
    </row>
    <row r="84" spans="1:12" ht="24" customHeight="1" x14ac:dyDescent="0.25">
      <c r="A84" s="252">
        <v>2407</v>
      </c>
      <c r="B84" s="113" t="s">
        <v>169</v>
      </c>
      <c r="C84" s="114">
        <v>37907305928</v>
      </c>
      <c r="D84" s="114"/>
      <c r="E84" s="114"/>
      <c r="F84" s="106"/>
      <c r="G84" s="107">
        <f t="shared" si="3"/>
        <v>0</v>
      </c>
      <c r="H84" s="108"/>
      <c r="I84" s="121">
        <f t="shared" si="4"/>
        <v>0</v>
      </c>
      <c r="J84" s="110"/>
      <c r="K84" s="110"/>
      <c r="L84" s="253"/>
    </row>
    <row r="85" spans="1:12" ht="24" customHeight="1" x14ac:dyDescent="0.25">
      <c r="A85" s="252">
        <v>2436</v>
      </c>
      <c r="B85" s="113" t="s">
        <v>170</v>
      </c>
      <c r="C85" s="114">
        <v>13610952797</v>
      </c>
      <c r="D85" s="114"/>
      <c r="E85" s="114"/>
      <c r="F85" s="106"/>
      <c r="G85" s="107">
        <f t="shared" si="3"/>
        <v>0</v>
      </c>
      <c r="H85" s="108"/>
      <c r="I85" s="121">
        <f t="shared" si="4"/>
        <v>0</v>
      </c>
      <c r="J85" s="110"/>
      <c r="K85" s="110"/>
      <c r="L85" s="253"/>
    </row>
    <row r="86" spans="1:12" ht="24" customHeight="1" x14ac:dyDescent="0.25">
      <c r="A86" s="252">
        <v>2440</v>
      </c>
      <c r="B86" s="113" t="s">
        <v>171</v>
      </c>
      <c r="C86" s="114">
        <v>208458300866</v>
      </c>
      <c r="D86" s="114"/>
      <c r="E86" s="114"/>
      <c r="F86" s="106"/>
      <c r="G86" s="107">
        <f t="shared" si="3"/>
        <v>0</v>
      </c>
      <c r="H86" s="108"/>
      <c r="I86" s="121">
        <f t="shared" si="4"/>
        <v>0</v>
      </c>
      <c r="J86" s="110"/>
      <c r="K86" s="110"/>
      <c r="L86" s="253"/>
    </row>
    <row r="87" spans="1:12" ht="24" customHeight="1" x14ac:dyDescent="0.25">
      <c r="A87" s="252">
        <v>2445</v>
      </c>
      <c r="B87" s="113" t="s">
        <v>172</v>
      </c>
      <c r="C87" s="114">
        <v>407675903</v>
      </c>
      <c r="D87" s="114"/>
      <c r="E87" s="114"/>
      <c r="F87" s="106"/>
      <c r="G87" s="107">
        <f t="shared" si="3"/>
        <v>0</v>
      </c>
      <c r="H87" s="108"/>
      <c r="I87" s="121">
        <f t="shared" si="4"/>
        <v>0</v>
      </c>
      <c r="J87" s="110"/>
      <c r="K87" s="110"/>
      <c r="L87" s="253"/>
    </row>
    <row r="88" spans="1:12" ht="24" customHeight="1" x14ac:dyDescent="0.25">
      <c r="A88" s="252">
        <v>2490</v>
      </c>
      <c r="B88" s="113" t="s">
        <v>173</v>
      </c>
      <c r="C88" s="114">
        <v>64991081269</v>
      </c>
      <c r="D88" s="114"/>
      <c r="E88" s="114"/>
      <c r="F88" s="106"/>
      <c r="G88" s="107">
        <f t="shared" si="3"/>
        <v>0</v>
      </c>
      <c r="H88" s="108"/>
      <c r="I88" s="121">
        <f t="shared" si="4"/>
        <v>0</v>
      </c>
      <c r="J88" s="110"/>
      <c r="K88" s="110"/>
      <c r="L88" s="253"/>
    </row>
    <row r="89" spans="1:12" ht="24" customHeight="1" x14ac:dyDescent="0.25">
      <c r="A89" s="252">
        <v>2511</v>
      </c>
      <c r="B89" s="113" t="s">
        <v>174</v>
      </c>
      <c r="C89" s="114">
        <v>62069083425</v>
      </c>
      <c r="D89" s="114"/>
      <c r="E89" s="114"/>
      <c r="F89" s="106"/>
      <c r="G89" s="107">
        <f t="shared" si="3"/>
        <v>0</v>
      </c>
      <c r="H89" s="108"/>
      <c r="I89" s="121">
        <f t="shared" si="4"/>
        <v>0</v>
      </c>
      <c r="J89" s="110"/>
      <c r="K89" s="110"/>
      <c r="L89" s="253"/>
    </row>
    <row r="90" spans="1:12" ht="24" customHeight="1" x14ac:dyDescent="0.25">
      <c r="A90" s="252">
        <v>2512</v>
      </c>
      <c r="B90" s="113" t="s">
        <v>175</v>
      </c>
      <c r="C90" s="114">
        <v>112517021105</v>
      </c>
      <c r="D90" s="114"/>
      <c r="E90" s="114"/>
      <c r="F90" s="106"/>
      <c r="G90" s="107">
        <f t="shared" si="3"/>
        <v>0</v>
      </c>
      <c r="H90" s="108"/>
      <c r="I90" s="121">
        <f t="shared" si="4"/>
        <v>0</v>
      </c>
      <c r="J90" s="110"/>
      <c r="K90" s="110"/>
      <c r="L90" s="253"/>
    </row>
    <row r="91" spans="1:12" ht="24" customHeight="1" x14ac:dyDescent="0.25">
      <c r="A91" s="252">
        <v>2514</v>
      </c>
      <c r="B91" s="113" t="s">
        <v>176</v>
      </c>
      <c r="C91" s="114">
        <v>3080651136252</v>
      </c>
      <c r="D91" s="114"/>
      <c r="E91" s="114"/>
      <c r="F91" s="106"/>
      <c r="G91" s="107">
        <f t="shared" si="3"/>
        <v>0</v>
      </c>
      <c r="H91" s="108"/>
      <c r="I91" s="121">
        <f t="shared" si="4"/>
        <v>0</v>
      </c>
      <c r="J91" s="110"/>
      <c r="K91" s="110"/>
      <c r="L91" s="253"/>
    </row>
    <row r="92" spans="1:12" ht="24" customHeight="1" x14ac:dyDescent="0.25">
      <c r="A92" s="252">
        <v>2515</v>
      </c>
      <c r="B92" s="113" t="s">
        <v>177</v>
      </c>
      <c r="C92" s="114">
        <v>828260304809</v>
      </c>
      <c r="D92" s="114"/>
      <c r="E92" s="114"/>
      <c r="F92" s="106"/>
      <c r="G92" s="107">
        <f t="shared" si="3"/>
        <v>0</v>
      </c>
      <c r="H92" s="108"/>
      <c r="I92" s="121">
        <f t="shared" si="4"/>
        <v>0</v>
      </c>
      <c r="J92" s="110"/>
      <c r="K92" s="110"/>
      <c r="L92" s="253"/>
    </row>
    <row r="93" spans="1:12" ht="24" customHeight="1" x14ac:dyDescent="0.25">
      <c r="A93" s="252">
        <v>2701</v>
      </c>
      <c r="B93" s="113" t="s">
        <v>178</v>
      </c>
      <c r="C93" s="114">
        <v>68198907438</v>
      </c>
      <c r="D93" s="114">
        <f>+C93</f>
        <v>68198907438</v>
      </c>
      <c r="E93" s="114"/>
      <c r="F93" s="106"/>
      <c r="G93" s="107">
        <f t="shared" si="3"/>
        <v>0</v>
      </c>
      <c r="H93" s="108"/>
      <c r="I93" s="121">
        <f t="shared" si="4"/>
        <v>0</v>
      </c>
      <c r="J93" s="110"/>
      <c r="K93" s="110"/>
      <c r="L93" s="253"/>
    </row>
    <row r="94" spans="1:12" ht="24" customHeight="1" x14ac:dyDescent="0.25">
      <c r="A94" s="252">
        <v>2790</v>
      </c>
      <c r="B94" s="113" t="s">
        <v>179</v>
      </c>
      <c r="C94" s="114">
        <v>194610262818</v>
      </c>
      <c r="D94" s="114">
        <f>+C94</f>
        <v>194610262818</v>
      </c>
      <c r="E94" s="114"/>
      <c r="F94" s="106"/>
      <c r="G94" s="107">
        <f t="shared" si="3"/>
        <v>0</v>
      </c>
      <c r="H94" s="108"/>
      <c r="I94" s="121">
        <f t="shared" si="4"/>
        <v>0</v>
      </c>
      <c r="J94" s="110"/>
      <c r="K94" s="110"/>
      <c r="L94" s="253"/>
    </row>
    <row r="95" spans="1:12" ht="24" customHeight="1" x14ac:dyDescent="0.25">
      <c r="A95" s="252">
        <v>2901</v>
      </c>
      <c r="B95" s="113" t="s">
        <v>180</v>
      </c>
      <c r="C95" s="114">
        <v>0</v>
      </c>
      <c r="D95" s="114"/>
      <c r="E95" s="114"/>
      <c r="F95" s="106"/>
      <c r="G95" s="107">
        <f t="shared" si="3"/>
        <v>0</v>
      </c>
      <c r="H95" s="108"/>
      <c r="I95" s="121">
        <f t="shared" si="4"/>
        <v>0</v>
      </c>
      <c r="J95" s="110"/>
      <c r="K95" s="110"/>
      <c r="L95" s="253"/>
    </row>
    <row r="96" spans="1:12" ht="24" customHeight="1" x14ac:dyDescent="0.25">
      <c r="A96" s="252">
        <v>290101</v>
      </c>
      <c r="B96" s="113" t="s">
        <v>181</v>
      </c>
      <c r="C96" s="114">
        <v>4884020098</v>
      </c>
      <c r="D96" s="114">
        <v>4884020098</v>
      </c>
      <c r="E96" s="114">
        <v>574020098</v>
      </c>
      <c r="F96" s="106"/>
      <c r="G96" s="107">
        <f t="shared" si="3"/>
        <v>574020098</v>
      </c>
      <c r="H96" s="108"/>
      <c r="I96" s="121">
        <f t="shared" si="4"/>
        <v>574020098</v>
      </c>
      <c r="J96" s="110"/>
      <c r="K96" s="110"/>
      <c r="L96" s="253" t="s">
        <v>182</v>
      </c>
    </row>
    <row r="97" spans="1:12" ht="24" customHeight="1" x14ac:dyDescent="0.25">
      <c r="A97" s="252">
        <v>290190</v>
      </c>
      <c r="B97" s="113" t="s">
        <v>183</v>
      </c>
      <c r="C97" s="114">
        <v>649789</v>
      </c>
      <c r="D97" s="114">
        <v>649789</v>
      </c>
      <c r="E97" s="114"/>
      <c r="F97" s="106"/>
      <c r="G97" s="107">
        <f t="shared" si="3"/>
        <v>0</v>
      </c>
      <c r="H97" s="108"/>
      <c r="I97" s="121">
        <f t="shared" si="4"/>
        <v>0</v>
      </c>
      <c r="J97" s="110"/>
      <c r="K97" s="110"/>
      <c r="L97" s="253"/>
    </row>
    <row r="98" spans="1:12" ht="24" customHeight="1" x14ac:dyDescent="0.25">
      <c r="A98" s="252">
        <v>2902</v>
      </c>
      <c r="B98" s="113" t="s">
        <v>183</v>
      </c>
      <c r="C98" s="114">
        <v>0</v>
      </c>
      <c r="D98" s="114"/>
      <c r="E98" s="114"/>
      <c r="F98" s="106"/>
      <c r="G98" s="107">
        <f t="shared" si="3"/>
        <v>0</v>
      </c>
      <c r="H98" s="108"/>
      <c r="I98" s="121">
        <f t="shared" si="4"/>
        <v>0</v>
      </c>
      <c r="J98" s="110"/>
      <c r="K98" s="110"/>
      <c r="L98" s="253"/>
    </row>
    <row r="99" spans="1:12" ht="24" customHeight="1" x14ac:dyDescent="0.25">
      <c r="A99" s="252">
        <v>290201</v>
      </c>
      <c r="B99" s="113" t="s">
        <v>154</v>
      </c>
      <c r="C99" s="114">
        <v>544853021974</v>
      </c>
      <c r="D99" s="114">
        <f>+C99</f>
        <v>544853021974</v>
      </c>
      <c r="E99" s="114">
        <v>2095257895</v>
      </c>
      <c r="F99" s="106"/>
      <c r="G99" s="107">
        <f t="shared" si="3"/>
        <v>2095257895</v>
      </c>
      <c r="H99" s="108">
        <v>74497322919</v>
      </c>
      <c r="I99" s="121">
        <f t="shared" si="4"/>
        <v>76592580814</v>
      </c>
      <c r="J99" s="110" t="s">
        <v>184</v>
      </c>
      <c r="K99" s="110"/>
      <c r="L99" s="253" t="s">
        <v>185</v>
      </c>
    </row>
    <row r="100" spans="1:12" ht="24" customHeight="1" x14ac:dyDescent="0.25">
      <c r="A100" s="252">
        <v>2903</v>
      </c>
      <c r="B100" s="113" t="s">
        <v>186</v>
      </c>
      <c r="C100" s="114">
        <v>56877170029</v>
      </c>
      <c r="D100" s="114"/>
      <c r="E100" s="114"/>
      <c r="F100" s="106"/>
      <c r="G100" s="107">
        <f t="shared" si="3"/>
        <v>0</v>
      </c>
      <c r="H100" s="108"/>
      <c r="I100" s="121">
        <f t="shared" si="4"/>
        <v>0</v>
      </c>
      <c r="J100" s="110"/>
      <c r="K100" s="110"/>
      <c r="L100" s="253"/>
    </row>
    <row r="101" spans="1:12" ht="24" customHeight="1" x14ac:dyDescent="0.25">
      <c r="A101" s="252">
        <v>2910</v>
      </c>
      <c r="B101" s="113" t="s">
        <v>187</v>
      </c>
      <c r="C101" s="114">
        <v>3630830869</v>
      </c>
      <c r="D101" s="114"/>
      <c r="E101" s="114"/>
      <c r="F101" s="106"/>
      <c r="G101" s="107">
        <f t="shared" si="3"/>
        <v>0</v>
      </c>
      <c r="H101" s="108"/>
      <c r="I101" s="121">
        <f t="shared" si="4"/>
        <v>0</v>
      </c>
      <c r="J101" s="110"/>
      <c r="K101" s="110"/>
      <c r="L101" s="253"/>
    </row>
    <row r="102" spans="1:12" ht="24" customHeight="1" x14ac:dyDescent="0.25">
      <c r="A102" s="252">
        <v>2919</v>
      </c>
      <c r="B102" s="113" t="s">
        <v>188</v>
      </c>
      <c r="C102" s="114">
        <v>193296991177</v>
      </c>
      <c r="D102" s="114"/>
      <c r="E102" s="114"/>
      <c r="F102" s="106"/>
      <c r="G102" s="107">
        <f t="shared" si="3"/>
        <v>0</v>
      </c>
      <c r="H102" s="108"/>
      <c r="I102" s="121">
        <f t="shared" si="4"/>
        <v>0</v>
      </c>
      <c r="J102" s="110"/>
      <c r="K102" s="110"/>
      <c r="L102" s="253"/>
    </row>
    <row r="103" spans="1:12" ht="24" customHeight="1" x14ac:dyDescent="0.25">
      <c r="A103" s="252">
        <v>2990</v>
      </c>
      <c r="B103" s="113" t="s">
        <v>189</v>
      </c>
      <c r="C103" s="114">
        <v>3879249705</v>
      </c>
      <c r="D103" s="114"/>
      <c r="E103" s="114"/>
      <c r="F103" s="106"/>
      <c r="G103" s="107">
        <f t="shared" si="3"/>
        <v>0</v>
      </c>
      <c r="H103" s="108"/>
      <c r="I103" s="121">
        <f t="shared" si="4"/>
        <v>0</v>
      </c>
      <c r="J103" s="110"/>
      <c r="K103" s="110"/>
      <c r="L103" s="253"/>
    </row>
    <row r="104" spans="1:12" ht="24" customHeight="1" x14ac:dyDescent="0.25">
      <c r="A104" s="252">
        <v>3208</v>
      </c>
      <c r="B104" s="113" t="s">
        <v>190</v>
      </c>
      <c r="C104" s="114">
        <v>2051301090140</v>
      </c>
      <c r="D104" s="114"/>
      <c r="E104" s="114"/>
      <c r="F104" s="106"/>
      <c r="G104" s="107">
        <f t="shared" si="3"/>
        <v>0</v>
      </c>
      <c r="H104" s="108"/>
      <c r="I104" s="121">
        <f t="shared" si="4"/>
        <v>0</v>
      </c>
      <c r="J104" s="110"/>
      <c r="K104" s="110"/>
      <c r="L104" s="253"/>
    </row>
    <row r="105" spans="1:12" ht="24" customHeight="1" x14ac:dyDescent="0.25">
      <c r="A105" s="252">
        <v>3215</v>
      </c>
      <c r="B105" s="113" t="s">
        <v>191</v>
      </c>
      <c r="C105" s="114">
        <v>1851999292277</v>
      </c>
      <c r="D105" s="114"/>
      <c r="E105" s="114"/>
      <c r="F105" s="106"/>
      <c r="G105" s="107">
        <f t="shared" si="3"/>
        <v>0</v>
      </c>
      <c r="H105" s="108"/>
      <c r="I105" s="121">
        <f t="shared" si="4"/>
        <v>0</v>
      </c>
      <c r="J105" s="110"/>
      <c r="K105" s="110"/>
      <c r="L105" s="253"/>
    </row>
    <row r="106" spans="1:12" ht="24" customHeight="1" x14ac:dyDescent="0.25">
      <c r="A106" s="252">
        <v>3225</v>
      </c>
      <c r="B106" s="113" t="s">
        <v>192</v>
      </c>
      <c r="C106" s="114">
        <v>680888773571</v>
      </c>
      <c r="D106" s="114"/>
      <c r="E106" s="114"/>
      <c r="F106" s="106"/>
      <c r="G106" s="107">
        <f t="shared" si="3"/>
        <v>0</v>
      </c>
      <c r="H106" s="108"/>
      <c r="I106" s="121">
        <f t="shared" si="4"/>
        <v>0</v>
      </c>
      <c r="J106" s="110"/>
      <c r="K106" s="110"/>
      <c r="L106" s="253"/>
    </row>
    <row r="107" spans="1:12" ht="24" customHeight="1" x14ac:dyDescent="0.25">
      <c r="A107" s="252">
        <v>3230</v>
      </c>
      <c r="B107" s="113" t="s">
        <v>193</v>
      </c>
      <c r="C107" s="114">
        <v>463573000421</v>
      </c>
      <c r="D107" s="114"/>
      <c r="E107" s="114"/>
      <c r="F107" s="106"/>
      <c r="G107" s="107">
        <f t="shared" si="3"/>
        <v>0</v>
      </c>
      <c r="H107" s="108"/>
      <c r="I107" s="121">
        <f t="shared" si="4"/>
        <v>0</v>
      </c>
      <c r="J107" s="110"/>
      <c r="K107" s="110"/>
      <c r="L107" s="253"/>
    </row>
    <row r="108" spans="1:12" ht="24" customHeight="1" x14ac:dyDescent="0.25">
      <c r="A108" s="252">
        <v>3271</v>
      </c>
      <c r="B108" s="113" t="s">
        <v>194</v>
      </c>
      <c r="C108" s="114">
        <v>2120011209</v>
      </c>
      <c r="D108" s="114"/>
      <c r="E108" s="114"/>
      <c r="F108" s="106"/>
      <c r="G108" s="107">
        <f t="shared" si="3"/>
        <v>0</v>
      </c>
      <c r="H108" s="108"/>
      <c r="I108" s="121">
        <f t="shared" si="4"/>
        <v>0</v>
      </c>
      <c r="J108" s="110"/>
      <c r="K108" s="110"/>
      <c r="L108" s="253"/>
    </row>
    <row r="109" spans="1:12" ht="24" customHeight="1" x14ac:dyDescent="0.25">
      <c r="A109" s="252">
        <v>3274</v>
      </c>
      <c r="B109" s="113" t="s">
        <v>195</v>
      </c>
      <c r="C109" s="114">
        <v>-1348539573</v>
      </c>
      <c r="D109" s="114">
        <v>1348539573</v>
      </c>
      <c r="E109" s="114"/>
      <c r="F109" s="106"/>
      <c r="G109" s="107">
        <f t="shared" si="3"/>
        <v>0</v>
      </c>
      <c r="H109" s="108"/>
      <c r="I109" s="121">
        <f t="shared" si="4"/>
        <v>0</v>
      </c>
      <c r="J109" s="110"/>
      <c r="K109" s="110"/>
      <c r="L109" s="253"/>
    </row>
    <row r="110" spans="1:12" ht="24" customHeight="1" x14ac:dyDescent="0.25">
      <c r="A110" s="252">
        <v>3280</v>
      </c>
      <c r="B110" s="113" t="s">
        <v>196</v>
      </c>
      <c r="C110" s="114">
        <v>-870517211987</v>
      </c>
      <c r="D110" s="114">
        <v>870517211987</v>
      </c>
      <c r="E110" s="114"/>
      <c r="F110" s="106"/>
      <c r="G110" s="107">
        <f t="shared" si="3"/>
        <v>0</v>
      </c>
      <c r="H110" s="108"/>
      <c r="I110" s="121">
        <f t="shared" si="4"/>
        <v>0</v>
      </c>
      <c r="J110" s="110"/>
      <c r="K110" s="110"/>
      <c r="L110" s="253"/>
    </row>
    <row r="111" spans="1:12" ht="33.75" hidden="1" customHeight="1" x14ac:dyDescent="0.25">
      <c r="A111" s="252"/>
      <c r="B111" s="122"/>
      <c r="C111" s="106"/>
      <c r="D111" s="106"/>
      <c r="E111" s="106"/>
      <c r="F111" s="106"/>
      <c r="G111" s="107">
        <f t="shared" si="3"/>
        <v>0</v>
      </c>
      <c r="H111" s="108"/>
      <c r="I111" s="121">
        <f t="shared" si="4"/>
        <v>0</v>
      </c>
      <c r="J111" s="110"/>
      <c r="K111" s="110"/>
      <c r="L111" s="253"/>
    </row>
    <row r="112" spans="1:12" ht="26.25" hidden="1" customHeight="1" x14ac:dyDescent="0.25">
      <c r="A112" s="252"/>
      <c r="B112" s="122"/>
      <c r="C112" s="106"/>
      <c r="D112" s="121"/>
      <c r="E112" s="106"/>
      <c r="F112" s="106"/>
      <c r="G112" s="107">
        <f t="shared" si="3"/>
        <v>0</v>
      </c>
      <c r="H112" s="108"/>
      <c r="I112" s="121">
        <f t="shared" si="4"/>
        <v>0</v>
      </c>
      <c r="J112" s="110"/>
      <c r="K112" s="110"/>
      <c r="L112" s="253"/>
    </row>
    <row r="113" spans="1:12" ht="36" hidden="1" customHeight="1" x14ac:dyDescent="0.25">
      <c r="A113" s="252"/>
      <c r="B113" s="122"/>
      <c r="C113" s="106"/>
      <c r="D113" s="106"/>
      <c r="E113" s="106"/>
      <c r="F113" s="123"/>
      <c r="G113" s="107">
        <f t="shared" si="3"/>
        <v>0</v>
      </c>
      <c r="H113" s="108"/>
      <c r="I113" s="121">
        <f t="shared" si="4"/>
        <v>0</v>
      </c>
      <c r="J113" s="110"/>
      <c r="K113" s="110"/>
      <c r="L113" s="253"/>
    </row>
    <row r="114" spans="1:12" ht="26.25" hidden="1" customHeight="1" x14ac:dyDescent="0.25">
      <c r="A114" s="252"/>
      <c r="B114" s="122"/>
      <c r="C114" s="106"/>
      <c r="D114" s="106"/>
      <c r="E114" s="106"/>
      <c r="F114" s="106"/>
      <c r="G114" s="107">
        <f t="shared" si="3"/>
        <v>0</v>
      </c>
      <c r="H114" s="108"/>
      <c r="I114" s="121">
        <f t="shared" si="4"/>
        <v>0</v>
      </c>
      <c r="J114" s="110"/>
      <c r="K114" s="110"/>
      <c r="L114" s="253"/>
    </row>
    <row r="115" spans="1:12" ht="33" hidden="1" customHeight="1" x14ac:dyDescent="0.25">
      <c r="A115" s="252"/>
      <c r="B115" s="122"/>
      <c r="C115" s="106"/>
      <c r="D115" s="106"/>
      <c r="E115" s="106"/>
      <c r="F115" s="106"/>
      <c r="G115" s="107">
        <f t="shared" si="3"/>
        <v>0</v>
      </c>
      <c r="H115" s="108"/>
      <c r="I115" s="121">
        <f t="shared" si="4"/>
        <v>0</v>
      </c>
      <c r="J115" s="110"/>
      <c r="K115" s="110"/>
      <c r="L115" s="253"/>
    </row>
    <row r="116" spans="1:12" ht="26.25" hidden="1" customHeight="1" x14ac:dyDescent="0.25">
      <c r="A116" s="252"/>
      <c r="B116" s="122"/>
      <c r="C116" s="106"/>
      <c r="D116" s="106"/>
      <c r="E116" s="106"/>
      <c r="F116" s="106"/>
      <c r="G116" s="107">
        <f t="shared" si="3"/>
        <v>0</v>
      </c>
      <c r="H116" s="108"/>
      <c r="I116" s="121">
        <f t="shared" si="4"/>
        <v>0</v>
      </c>
      <c r="J116" s="110"/>
      <c r="K116" s="110"/>
      <c r="L116" s="253"/>
    </row>
    <row r="117" spans="1:12" ht="26.25" hidden="1" customHeight="1" x14ac:dyDescent="0.25">
      <c r="A117" s="252"/>
      <c r="B117" s="122"/>
      <c r="C117" s="106"/>
      <c r="D117" s="106"/>
      <c r="E117" s="106"/>
      <c r="F117" s="106"/>
      <c r="G117" s="107">
        <f t="shared" si="3"/>
        <v>0</v>
      </c>
      <c r="H117" s="108"/>
      <c r="I117" s="121">
        <f t="shared" si="4"/>
        <v>0</v>
      </c>
      <c r="J117" s="110"/>
      <c r="K117" s="110"/>
      <c r="L117" s="253"/>
    </row>
    <row r="118" spans="1:12" ht="26.25" hidden="1" customHeight="1" x14ac:dyDescent="0.25">
      <c r="A118" s="252"/>
      <c r="B118" s="122"/>
      <c r="C118" s="106"/>
      <c r="D118" s="106"/>
      <c r="E118" s="106"/>
      <c r="F118" s="106"/>
      <c r="G118" s="107">
        <f t="shared" si="3"/>
        <v>0</v>
      </c>
      <c r="H118" s="108"/>
      <c r="I118" s="121">
        <f t="shared" si="4"/>
        <v>0</v>
      </c>
      <c r="J118" s="110"/>
      <c r="K118" s="110"/>
      <c r="L118" s="253"/>
    </row>
    <row r="119" spans="1:12" ht="26.25" hidden="1" customHeight="1" x14ac:dyDescent="0.25">
      <c r="A119" s="252"/>
      <c r="B119" s="122"/>
      <c r="C119" s="106"/>
      <c r="D119" s="106"/>
      <c r="E119" s="106"/>
      <c r="F119" s="106"/>
      <c r="G119" s="107">
        <f t="shared" si="3"/>
        <v>0</v>
      </c>
      <c r="H119" s="108"/>
      <c r="I119" s="121">
        <f t="shared" si="4"/>
        <v>0</v>
      </c>
      <c r="J119" s="110"/>
      <c r="K119" s="110"/>
      <c r="L119" s="253"/>
    </row>
    <row r="120" spans="1:12" ht="14.25" hidden="1" x14ac:dyDescent="0.25">
      <c r="A120" s="252"/>
      <c r="B120" s="122"/>
      <c r="C120" s="106"/>
      <c r="D120" s="106"/>
      <c r="E120" s="106"/>
      <c r="F120" s="106"/>
      <c r="G120" s="107">
        <f t="shared" si="3"/>
        <v>0</v>
      </c>
      <c r="H120" s="108"/>
      <c r="I120" s="121">
        <f t="shared" si="4"/>
        <v>0</v>
      </c>
      <c r="J120" s="110"/>
      <c r="K120" s="110"/>
      <c r="L120" s="253"/>
    </row>
    <row r="121" spans="1:12" x14ac:dyDescent="0.25">
      <c r="A121" s="269"/>
      <c r="B121" s="124" t="s">
        <v>197</v>
      </c>
      <c r="C121" s="116">
        <f t="shared" ref="C121:I121" si="5">SUM(C82:C120)</f>
        <v>9809408852000</v>
      </c>
      <c r="D121" s="116">
        <f t="shared" si="5"/>
        <v>1821154860581</v>
      </c>
      <c r="E121" s="116">
        <f t="shared" si="5"/>
        <v>2669277993</v>
      </c>
      <c r="F121" s="116">
        <f t="shared" si="5"/>
        <v>0</v>
      </c>
      <c r="G121" s="116">
        <f>SUM(G82:G120)</f>
        <v>2669277993</v>
      </c>
      <c r="H121" s="125">
        <f t="shared" si="5"/>
        <v>74497322919</v>
      </c>
      <c r="I121" s="125">
        <f t="shared" si="5"/>
        <v>77166600912</v>
      </c>
      <c r="J121" s="118"/>
      <c r="K121" s="116"/>
      <c r="L121" s="270"/>
    </row>
    <row r="122" spans="1:12" ht="15.75" thickBot="1" x14ac:dyDescent="0.3">
      <c r="A122" s="441" t="s">
        <v>198</v>
      </c>
      <c r="B122" s="442"/>
      <c r="C122" s="271"/>
      <c r="D122" s="272">
        <f>IFERROR(IF(D121&lt;=0,0,(D121/C121)*100),"")</f>
        <v>18.565388476082248</v>
      </c>
      <c r="E122" s="273"/>
      <c r="F122" s="273"/>
      <c r="G122" s="259">
        <f>IFERROR(IF(G121&lt;=0,0,G121/C121),0)</f>
        <v>2.7211405226073047E-4</v>
      </c>
      <c r="H122" s="274">
        <f>IFERROR(IF(H121&lt;=0,0,H121/C121),0)</f>
        <v>7.5944762873056361E-3</v>
      </c>
      <c r="I122" s="275">
        <f>IFERROR(IF(I121&lt;=0,0,I121/C121),0)</f>
        <v>7.866590339566366E-3</v>
      </c>
      <c r="J122" s="276"/>
      <c r="K122" s="262"/>
      <c r="L122" s="270"/>
    </row>
    <row r="123" spans="1:12" ht="16.5" customHeight="1" thickTop="1" thickBot="1" x14ac:dyDescent="0.3">
      <c r="A123" s="409" t="s">
        <v>316</v>
      </c>
      <c r="B123" s="410"/>
      <c r="C123" s="277"/>
      <c r="D123" s="278"/>
      <c r="E123" s="277"/>
      <c r="F123" s="277"/>
      <c r="G123" s="279">
        <f>IF(G122&gt;=G79,G122,G79)</f>
        <v>5.0643466880138559E-3</v>
      </c>
      <c r="H123" s="280">
        <f>IF(H122&gt;=H79,H122,H79)</f>
        <v>0.18502155730117792</v>
      </c>
      <c r="I123" s="280">
        <f>IFERROR(G123+H123,"")</f>
        <v>0.19008590398919178</v>
      </c>
      <c r="J123" s="281"/>
      <c r="K123" s="262"/>
      <c r="L123" s="282"/>
    </row>
    <row r="124" spans="1:12" ht="15.75" customHeight="1" thickTop="1" thickBot="1" x14ac:dyDescent="0.3">
      <c r="A124" s="409" t="s">
        <v>317</v>
      </c>
      <c r="B124" s="410"/>
      <c r="C124" s="126"/>
      <c r="D124" s="126"/>
      <c r="E124" s="126"/>
      <c r="F124" s="126"/>
      <c r="G124" s="127">
        <f>IF(G121&gt;=G78,G121,G78)</f>
        <v>49678247231</v>
      </c>
      <c r="H124" s="127">
        <f>IF(H121&gt;=H78,H121,H78)</f>
        <v>1814952102001</v>
      </c>
      <c r="I124" s="125">
        <f>IFERROR(G124+H124,"")</f>
        <v>1864630349232</v>
      </c>
      <c r="J124" s="155"/>
      <c r="K124" s="155"/>
      <c r="L124" s="270"/>
    </row>
    <row r="125" spans="1:12" s="223" customFormat="1" ht="15.75" customHeight="1" x14ac:dyDescent="0.25">
      <c r="A125" s="283"/>
      <c r="B125" s="283"/>
      <c r="C125" s="129"/>
      <c r="D125" s="129"/>
      <c r="E125" s="129"/>
      <c r="F125" s="129"/>
      <c r="G125" s="159"/>
      <c r="H125" s="159"/>
      <c r="I125" s="160"/>
      <c r="J125" s="156"/>
      <c r="K125" s="156"/>
      <c r="L125" s="284"/>
    </row>
    <row r="126" spans="1:12" s="223" customFormat="1" ht="237.75" customHeight="1" x14ac:dyDescent="0.25">
      <c r="A126" s="404" t="s">
        <v>318</v>
      </c>
      <c r="B126" s="404"/>
      <c r="C126" s="404"/>
      <c r="D126" s="404"/>
      <c r="E126" s="404"/>
      <c r="F126" s="404"/>
      <c r="G126" s="404"/>
      <c r="H126" s="404"/>
      <c r="I126" s="404"/>
      <c r="J126" s="404"/>
      <c r="K126" s="404"/>
      <c r="L126" s="404"/>
    </row>
    <row r="127" spans="1:12" s="223" customFormat="1" ht="14.25" x14ac:dyDescent="0.25">
      <c r="A127" s="197"/>
      <c r="B127" s="197"/>
      <c r="C127" s="197"/>
      <c r="D127" s="197"/>
      <c r="E127" s="197"/>
      <c r="F127" s="197"/>
      <c r="G127" s="197"/>
      <c r="H127" s="197"/>
      <c r="I127" s="197"/>
      <c r="J127" s="197"/>
      <c r="K127" s="197"/>
      <c r="L127" s="197"/>
    </row>
    <row r="128" spans="1:12" s="223" customFormat="1" ht="295.5" customHeight="1" x14ac:dyDescent="0.25">
      <c r="A128" s="404" t="s">
        <v>319</v>
      </c>
      <c r="B128" s="404"/>
      <c r="C128" s="404"/>
      <c r="D128" s="404"/>
      <c r="E128" s="404"/>
      <c r="F128" s="404"/>
      <c r="G128" s="404"/>
      <c r="H128" s="404"/>
      <c r="I128" s="404"/>
      <c r="J128" s="404"/>
      <c r="K128" s="404"/>
      <c r="L128" s="404"/>
    </row>
    <row r="129" spans="1:12" s="223" customFormat="1" ht="14.25" customHeight="1" x14ac:dyDescent="0.25">
      <c r="A129" s="283"/>
      <c r="B129" s="283"/>
      <c r="C129" s="129"/>
      <c r="D129" s="129"/>
      <c r="E129" s="129"/>
      <c r="F129" s="129"/>
      <c r="G129" s="159"/>
      <c r="H129" s="159"/>
      <c r="I129" s="160"/>
      <c r="J129" s="156"/>
      <c r="K129" s="156"/>
      <c r="L129" s="284"/>
    </row>
    <row r="130" spans="1:12" ht="6.75" customHeight="1" x14ac:dyDescent="0.25">
      <c r="A130" s="128"/>
      <c r="B130" s="126"/>
      <c r="C130" s="126"/>
      <c r="D130" s="126"/>
      <c r="E130" s="126"/>
      <c r="F130" s="126"/>
      <c r="G130" s="156"/>
      <c r="H130" s="156"/>
      <c r="I130" s="156"/>
      <c r="J130" s="128"/>
      <c r="K130" s="128"/>
      <c r="L130" s="268"/>
    </row>
    <row r="131" spans="1:12" ht="44.25" customHeight="1" x14ac:dyDescent="0.25">
      <c r="A131" s="411" t="s">
        <v>266</v>
      </c>
      <c r="B131" s="412"/>
      <c r="C131" s="412"/>
      <c r="D131" s="412"/>
      <c r="E131" s="412"/>
      <c r="F131" s="413"/>
      <c r="G131" s="414"/>
      <c r="H131" s="414"/>
      <c r="I131" s="414"/>
      <c r="J131" s="414"/>
      <c r="K131" s="414"/>
      <c r="L131" s="415"/>
    </row>
    <row r="132" spans="1:12" ht="46.5" customHeight="1" thickBot="1" x14ac:dyDescent="0.3">
      <c r="A132" s="130" t="s">
        <v>199</v>
      </c>
      <c r="B132" s="130" t="s">
        <v>200</v>
      </c>
      <c r="C132" s="130" t="s">
        <v>201</v>
      </c>
      <c r="D132" s="130" t="s">
        <v>202</v>
      </c>
      <c r="E132" s="130" t="s">
        <v>203</v>
      </c>
      <c r="F132" s="130" t="s">
        <v>204</v>
      </c>
      <c r="G132" s="10"/>
      <c r="H132" s="285"/>
      <c r="I132" s="286"/>
      <c r="J132" s="286"/>
      <c r="K132" s="10"/>
      <c r="L132" s="157"/>
    </row>
    <row r="133" spans="1:12" ht="69" customHeight="1" thickBot="1" x14ac:dyDescent="0.3">
      <c r="A133" s="131" t="s">
        <v>205</v>
      </c>
      <c r="B133" s="132" t="s">
        <v>206</v>
      </c>
      <c r="C133" s="133" t="s">
        <v>207</v>
      </c>
      <c r="D133" s="133" t="s">
        <v>208</v>
      </c>
      <c r="E133" s="134">
        <v>100</v>
      </c>
      <c r="F133" s="135" t="s">
        <v>209</v>
      </c>
      <c r="G133" s="287"/>
      <c r="H133" s="288"/>
      <c r="I133" s="289"/>
      <c r="J133" s="290"/>
      <c r="K133" s="288"/>
      <c r="L133" s="291"/>
    </row>
    <row r="134" spans="1:12" ht="79.5" customHeight="1" thickBot="1" x14ac:dyDescent="0.3">
      <c r="A134" s="131" t="s">
        <v>210</v>
      </c>
      <c r="B134" s="132" t="s">
        <v>211</v>
      </c>
      <c r="C134" s="133" t="s">
        <v>212</v>
      </c>
      <c r="D134" s="133" t="s">
        <v>213</v>
      </c>
      <c r="E134" s="134">
        <v>75</v>
      </c>
      <c r="F134" s="135" t="s">
        <v>209</v>
      </c>
      <c r="H134" s="211"/>
      <c r="I134" s="211"/>
      <c r="L134" s="268"/>
    </row>
    <row r="135" spans="1:12" ht="81.75" customHeight="1" thickBot="1" x14ac:dyDescent="0.3">
      <c r="A135" s="131" t="s">
        <v>214</v>
      </c>
      <c r="B135" s="132" t="s">
        <v>215</v>
      </c>
      <c r="C135" s="136" t="s">
        <v>216</v>
      </c>
      <c r="D135" s="136" t="s">
        <v>217</v>
      </c>
      <c r="E135" s="134">
        <v>0</v>
      </c>
      <c r="F135" s="135" t="s">
        <v>218</v>
      </c>
      <c r="H135" s="211"/>
      <c r="I135" s="211"/>
      <c r="L135" s="268"/>
    </row>
    <row r="136" spans="1:12" ht="84.75" customHeight="1" thickBot="1" x14ac:dyDescent="0.3">
      <c r="A136" s="131" t="s">
        <v>219</v>
      </c>
      <c r="B136" s="137"/>
      <c r="C136" s="136" t="s">
        <v>217</v>
      </c>
      <c r="D136" s="136" t="s">
        <v>217</v>
      </c>
      <c r="E136" s="134">
        <v>0</v>
      </c>
      <c r="F136" s="135" t="s">
        <v>218</v>
      </c>
      <c r="H136" s="211"/>
      <c r="I136" s="211"/>
      <c r="L136" s="268"/>
    </row>
    <row r="137" spans="1:12" ht="24" customHeight="1" x14ac:dyDescent="0.25">
      <c r="A137" s="138"/>
      <c r="B137" s="139"/>
      <c r="C137" s="140"/>
      <c r="D137" s="140"/>
      <c r="E137" s="139"/>
      <c r="F137" s="139"/>
      <c r="H137" s="211"/>
      <c r="I137" s="211"/>
      <c r="L137" s="268"/>
    </row>
    <row r="138" spans="1:12" ht="33.75" customHeight="1" x14ac:dyDescent="0.25">
      <c r="A138" s="416" t="s">
        <v>309</v>
      </c>
      <c r="B138" s="417"/>
      <c r="C138" s="417"/>
      <c r="D138" s="417"/>
      <c r="E138" s="417"/>
      <c r="F138" s="417"/>
      <c r="G138" s="417"/>
      <c r="H138" s="417"/>
      <c r="I138" s="417"/>
      <c r="J138" s="417"/>
      <c r="K138" s="417"/>
      <c r="L138" s="198"/>
    </row>
    <row r="139" spans="1:12" ht="61.5" customHeight="1" x14ac:dyDescent="0.25">
      <c r="A139" s="418" t="s">
        <v>220</v>
      </c>
      <c r="B139" s="418"/>
      <c r="C139" s="199" t="s">
        <v>221</v>
      </c>
      <c r="D139" s="199" t="s">
        <v>222</v>
      </c>
      <c r="E139" s="292" t="s">
        <v>223</v>
      </c>
      <c r="F139" s="293" t="s">
        <v>221</v>
      </c>
      <c r="G139" s="199" t="s">
        <v>222</v>
      </c>
      <c r="H139" s="294"/>
      <c r="I139" s="292" t="s">
        <v>224</v>
      </c>
      <c r="J139" s="199" t="s">
        <v>221</v>
      </c>
      <c r="K139" s="199" t="s">
        <v>222</v>
      </c>
      <c r="L139" s="198"/>
    </row>
    <row r="140" spans="1:12" ht="95.25" customHeight="1" x14ac:dyDescent="0.25">
      <c r="A140" s="402" t="s">
        <v>320</v>
      </c>
      <c r="B140" s="403"/>
      <c r="C140" s="295">
        <f>G78/I149</f>
        <v>0.29790274635375624</v>
      </c>
      <c r="D140" s="295">
        <f>G79/H149</f>
        <v>0.29790274635375619</v>
      </c>
      <c r="E140" s="296" t="s">
        <v>225</v>
      </c>
      <c r="F140" s="295">
        <f>H78/I149</f>
        <v>10.883621017716349</v>
      </c>
      <c r="G140" s="295">
        <f>H79/H149</f>
        <v>10.883621017716347</v>
      </c>
      <c r="H140" s="294"/>
      <c r="I140" s="296" t="s">
        <v>226</v>
      </c>
      <c r="J140" s="295">
        <f>I78/I149</f>
        <v>11.181523764070105</v>
      </c>
      <c r="K140" s="295">
        <f>I79/H149</f>
        <v>11.181523764070104</v>
      </c>
      <c r="L140" s="198"/>
    </row>
    <row r="141" spans="1:12" ht="106.5" customHeight="1" x14ac:dyDescent="0.25">
      <c r="A141" s="402" t="s">
        <v>321</v>
      </c>
      <c r="B141" s="403"/>
      <c r="C141" s="295">
        <f>G121/I149</f>
        <v>1.6006708956513557E-2</v>
      </c>
      <c r="D141" s="295">
        <f>G122/H149</f>
        <v>1.6006708956513557E-2</v>
      </c>
      <c r="E141" s="296" t="s">
        <v>227</v>
      </c>
      <c r="F141" s="295">
        <f>H121/I149</f>
        <v>0.44673389925327273</v>
      </c>
      <c r="G141" s="295">
        <f>H122/H149</f>
        <v>0.44673389925327267</v>
      </c>
      <c r="H141" s="294"/>
      <c r="I141" s="296" t="s">
        <v>228</v>
      </c>
      <c r="J141" s="295">
        <f>I121/I149</f>
        <v>0.46274060820978624</v>
      </c>
      <c r="K141" s="295">
        <f>I122/H149</f>
        <v>0.46274060820978619</v>
      </c>
      <c r="L141" s="198"/>
    </row>
    <row r="142" spans="1:12" ht="18" x14ac:dyDescent="0.25">
      <c r="A142" s="141"/>
      <c r="B142" s="142"/>
      <c r="C142" s="142"/>
      <c r="D142" s="142"/>
      <c r="E142" s="142"/>
      <c r="G142" s="143"/>
      <c r="H142" s="211"/>
      <c r="I142" s="143"/>
      <c r="L142" s="198"/>
    </row>
    <row r="143" spans="1:12" ht="66.75" customHeight="1" x14ac:dyDescent="0.25">
      <c r="A143" s="405" t="s">
        <v>229</v>
      </c>
      <c r="B143" s="405"/>
      <c r="C143" s="144">
        <f>IF(C140&gt;C141,C140,C141)</f>
        <v>0.29790274635375624</v>
      </c>
      <c r="D143" s="144">
        <f>IF(D140&gt;D141,D140,D141)</f>
        <v>0.29790274635375619</v>
      </c>
      <c r="E143" s="145" t="s">
        <v>229</v>
      </c>
      <c r="F143" s="144">
        <f>IF(F140&gt;F141,F140,F141)</f>
        <v>10.883621017716349</v>
      </c>
      <c r="G143" s="144">
        <f>IF(G140&gt;G141,G140,G141)</f>
        <v>10.883621017716347</v>
      </c>
      <c r="H143" s="146"/>
      <c r="I143" s="147" t="s">
        <v>229</v>
      </c>
      <c r="J143" s="144">
        <f>IF(J140&gt;J141,J140,J141)</f>
        <v>11.181523764070105</v>
      </c>
      <c r="K143" s="144">
        <f>IF(K140&gt;K141,K140,K141)</f>
        <v>11.181523764070104</v>
      </c>
      <c r="L143" s="198"/>
    </row>
    <row r="144" spans="1:12" ht="18" x14ac:dyDescent="0.25">
      <c r="A144" s="297"/>
      <c r="B144" s="297"/>
      <c r="C144" s="146"/>
      <c r="D144" s="146"/>
      <c r="E144" s="161"/>
      <c r="F144" s="146"/>
      <c r="G144" s="146"/>
      <c r="H144" s="146"/>
      <c r="I144" s="162"/>
      <c r="J144" s="146"/>
      <c r="K144" s="146"/>
      <c r="L144" s="198"/>
    </row>
    <row r="145" spans="1:12" ht="66.75" customHeight="1" x14ac:dyDescent="0.25">
      <c r="A145" s="400" t="s">
        <v>269</v>
      </c>
      <c r="B145" s="400"/>
      <c r="C145" s="400"/>
      <c r="D145" s="400"/>
      <c r="E145" s="400"/>
      <c r="F145" s="400"/>
      <c r="G145" s="400"/>
      <c r="H145" s="146"/>
      <c r="I145" s="162"/>
      <c r="J145" s="146"/>
      <c r="K145" s="146"/>
      <c r="L145" s="198"/>
    </row>
    <row r="146" spans="1:12" ht="18" x14ac:dyDescent="0.25">
      <c r="A146" s="141"/>
      <c r="B146" s="142"/>
      <c r="C146" s="142"/>
      <c r="D146" s="142"/>
      <c r="E146" s="142"/>
      <c r="G146" s="143"/>
      <c r="H146" s="211"/>
      <c r="I146" s="143"/>
      <c r="L146" s="198"/>
    </row>
    <row r="147" spans="1:12" ht="76.5" customHeight="1" x14ac:dyDescent="0.25">
      <c r="A147" s="141"/>
      <c r="B147" s="142"/>
      <c r="C147" s="142"/>
      <c r="D147" s="406" t="s">
        <v>310</v>
      </c>
      <c r="E147" s="407"/>
      <c r="F147" s="407"/>
      <c r="G147" s="407"/>
      <c r="H147" s="407"/>
      <c r="I147" s="408"/>
      <c r="L147" s="198"/>
    </row>
    <row r="148" spans="1:12" ht="57.75" customHeight="1" x14ac:dyDescent="0.25">
      <c r="A148" s="141"/>
      <c r="B148" s="142"/>
      <c r="C148" s="142"/>
      <c r="D148" s="46" t="s">
        <v>27</v>
      </c>
      <c r="E148" s="298" t="s">
        <v>28</v>
      </c>
      <c r="F148" s="299" t="s">
        <v>29</v>
      </c>
      <c r="G148" s="300" t="s">
        <v>30</v>
      </c>
      <c r="H148" s="46" t="s">
        <v>31</v>
      </c>
      <c r="I148" s="148" t="s">
        <v>32</v>
      </c>
      <c r="L148" s="198"/>
    </row>
    <row r="149" spans="1:12" ht="18" x14ac:dyDescent="0.25">
      <c r="A149" s="141"/>
      <c r="B149" s="142"/>
      <c r="C149" s="142"/>
      <c r="D149" s="301">
        <f>'MATERIALIDAD ESTADOS FINANCIERO'!B49</f>
        <v>16</v>
      </c>
      <c r="E149" s="302" t="str">
        <f>'MATERIALIDAD ESTADOS FINANCIERO'!C49</f>
        <v>Entre &gt;=1,0% y &lt;=1,7%</v>
      </c>
      <c r="F149" s="303" t="str">
        <f>'MATERIALIDAD ESTADOS FINANCIERO'!D49</f>
        <v>Activos</v>
      </c>
      <c r="G149" s="304">
        <f>B12</f>
        <v>9809408852000</v>
      </c>
      <c r="H149" s="302" t="str">
        <f>'[1]PVCGF-17-04 MATER. EST. FINAN'!F31</f>
        <v>1,7%</v>
      </c>
      <c r="I149" s="305">
        <f>G149*H149</f>
        <v>166759950484</v>
      </c>
      <c r="L149" s="198"/>
    </row>
    <row r="150" spans="1:12" ht="18" x14ac:dyDescent="0.25">
      <c r="A150" s="141"/>
      <c r="B150" s="142"/>
      <c r="C150" s="142"/>
      <c r="D150" s="142"/>
      <c r="E150" s="142"/>
      <c r="G150" s="143"/>
      <c r="H150" s="211"/>
      <c r="I150" s="143"/>
      <c r="L150" s="198"/>
    </row>
    <row r="151" spans="1:12" ht="54" customHeight="1" x14ac:dyDescent="0.25">
      <c r="B151" s="142"/>
      <c r="C151" s="142"/>
      <c r="D151" s="401" t="s">
        <v>270</v>
      </c>
      <c r="E151" s="401"/>
      <c r="F151" s="401"/>
      <c r="G151" s="401"/>
      <c r="H151" s="401"/>
      <c r="I151" s="401"/>
      <c r="L151" s="198"/>
    </row>
    <row r="152" spans="1:12" ht="18" x14ac:dyDescent="0.25">
      <c r="A152" s="141"/>
      <c r="B152" s="142"/>
      <c r="C152" s="142"/>
      <c r="D152" s="142"/>
      <c r="E152" s="142"/>
      <c r="G152" s="143"/>
      <c r="H152" s="211"/>
      <c r="I152" s="143"/>
      <c r="L152" s="198"/>
    </row>
    <row r="153" spans="1:12" ht="18.75" thickBot="1" x14ac:dyDescent="0.3">
      <c r="A153" s="141"/>
      <c r="B153" s="142"/>
      <c r="C153" s="142"/>
      <c r="D153" s="142"/>
      <c r="E153" s="142"/>
      <c r="G153" s="143"/>
      <c r="H153" s="211"/>
      <c r="I153" s="143"/>
      <c r="L153" s="198"/>
    </row>
    <row r="154" spans="1:12" ht="39.75" customHeight="1" thickBot="1" x14ac:dyDescent="0.3">
      <c r="A154" s="459" t="s">
        <v>267</v>
      </c>
      <c r="B154" s="460"/>
      <c r="C154" s="460"/>
      <c r="D154" s="460"/>
      <c r="E154" s="460"/>
      <c r="F154" s="461"/>
      <c r="G154" s="462" t="s">
        <v>268</v>
      </c>
      <c r="H154" s="463"/>
      <c r="I154" s="463"/>
      <c r="J154" s="464"/>
      <c r="K154" s="149"/>
      <c r="L154" s="268"/>
    </row>
    <row r="155" spans="1:12" ht="59.25" customHeight="1" thickBot="1" x14ac:dyDescent="0.3">
      <c r="A155" s="465" t="s">
        <v>230</v>
      </c>
      <c r="B155" s="466"/>
      <c r="C155" s="466"/>
      <c r="D155" s="466"/>
      <c r="E155" s="466"/>
      <c r="F155" s="467"/>
      <c r="G155" s="468" t="s">
        <v>200</v>
      </c>
      <c r="H155" s="469"/>
      <c r="I155" s="200" t="s">
        <v>201</v>
      </c>
      <c r="J155" s="200" t="s">
        <v>231</v>
      </c>
      <c r="K155" s="201"/>
      <c r="L155" s="268"/>
    </row>
    <row r="156" spans="1:12" ht="63" customHeight="1" thickBot="1" x14ac:dyDescent="0.3">
      <c r="A156" s="449" t="s">
        <v>232</v>
      </c>
      <c r="B156" s="450"/>
      <c r="C156" s="450"/>
      <c r="D156" s="450"/>
      <c r="E156" s="450"/>
      <c r="F156" s="451"/>
      <c r="G156" s="202" t="s">
        <v>233</v>
      </c>
      <c r="H156" s="150" t="str">
        <f>IFERROR(IF(C143&lt;=1,"SI","NO"),"")</f>
        <v>SI</v>
      </c>
      <c r="I156" s="150" t="str">
        <f>IFERROR(IF(F143&lt;=1,"SI","NO"),"")</f>
        <v>NO</v>
      </c>
      <c r="J156" s="150" t="str">
        <f>IFERROR(IF(J143&lt;=1,"SI","NO"),"")</f>
        <v>NO</v>
      </c>
      <c r="K156" s="151"/>
      <c r="L156" s="268"/>
    </row>
    <row r="157" spans="1:12" ht="50.25" customHeight="1" thickBot="1" x14ac:dyDescent="0.3">
      <c r="A157" s="452" t="s">
        <v>234</v>
      </c>
      <c r="B157" s="453"/>
      <c r="C157" s="453"/>
      <c r="D157" s="453"/>
      <c r="E157" s="453"/>
      <c r="F157" s="454"/>
      <c r="G157" s="202" t="s">
        <v>235</v>
      </c>
      <c r="H157" s="150" t="str">
        <f>IFERROR(IF(AND(C143&gt;=1,C143&lt;5),"SI","NO"),"")</f>
        <v>NO</v>
      </c>
      <c r="I157" s="150" t="str">
        <f>IFERROR(IF(AND(F143&gt;=1,F143&lt;5),"SI","NO"),"")</f>
        <v>NO</v>
      </c>
      <c r="J157" s="150" t="str">
        <f>IFERROR(IF(AND(J143&gt;1,J143&lt;5),"SI","NO"),"")</f>
        <v>NO</v>
      </c>
      <c r="K157" s="151"/>
      <c r="L157" s="268"/>
    </row>
    <row r="158" spans="1:12" ht="54.75" customHeight="1" thickBot="1" x14ac:dyDescent="0.3">
      <c r="A158" s="449" t="s">
        <v>236</v>
      </c>
      <c r="B158" s="450"/>
      <c r="C158" s="450"/>
      <c r="D158" s="450"/>
      <c r="E158" s="450"/>
      <c r="F158" s="451"/>
      <c r="G158" s="202" t="s">
        <v>237</v>
      </c>
      <c r="H158" s="150" t="str">
        <f>IFERROR(IF(C143&gt;5,"SI","NO"),"")</f>
        <v>NO</v>
      </c>
      <c r="I158" s="150" t="str">
        <f>IFERROR(IF(F143&gt;5,"SI","NO"),"")</f>
        <v>SI</v>
      </c>
      <c r="J158" s="150" t="str">
        <f>IFERROR(IF(J143&gt;5,"SI","NO"),"")</f>
        <v>SI</v>
      </c>
      <c r="K158" s="151"/>
      <c r="L158" s="268"/>
    </row>
    <row r="159" spans="1:12" ht="94.5" customHeight="1" x14ac:dyDescent="0.25">
      <c r="A159" s="455"/>
      <c r="B159" s="455"/>
      <c r="C159" s="455"/>
      <c r="D159" s="455"/>
      <c r="E159" s="455"/>
      <c r="F159" s="455"/>
      <c r="G159" s="203" t="s">
        <v>238</v>
      </c>
      <c r="H159" s="163" t="str">
        <f>IF(J143=J140,IF(C140&gt;=F140,"NO","SI"),IF(J143=J141,IF(C141&gt;=F141,"NO","SI"),""))</f>
        <v>SI</v>
      </c>
      <c r="I159" s="163" t="str">
        <f>IF(K143=K140,IF(D140&gt;=G140,"PREDOMINA INCORRECCIONES","PREDOMINA IMPOSIBILIDADES"),IF(K143=K141,IF(D141&gt;=G141,"PREDOMINA INCORRECCIONES","PREDOMINA IMPOSIBILIDADES"),""))</f>
        <v>PREDOMINA IMPOSIBILIDADES</v>
      </c>
      <c r="L159" s="268"/>
    </row>
    <row r="160" spans="1:12" ht="151.5" customHeight="1" x14ac:dyDescent="0.25">
      <c r="B160" s="171"/>
      <c r="C160" s="171"/>
      <c r="D160" s="171"/>
      <c r="E160" s="171"/>
      <c r="F160" s="171"/>
      <c r="G160" s="458" t="s">
        <v>272</v>
      </c>
      <c r="H160" s="458"/>
      <c r="I160" s="458"/>
      <c r="J160" s="458"/>
      <c r="L160" s="268"/>
    </row>
    <row r="161" spans="1:13" s="223" customFormat="1" ht="24" thickBot="1" x14ac:dyDescent="0.3">
      <c r="A161" s="166"/>
      <c r="B161" s="165"/>
      <c r="C161" s="165"/>
      <c r="D161" s="165"/>
      <c r="E161" s="165"/>
      <c r="F161" s="165"/>
      <c r="G161" s="204"/>
      <c r="H161" s="164"/>
      <c r="I161" s="164"/>
      <c r="L161" s="284"/>
    </row>
    <row r="162" spans="1:13" ht="87.75" customHeight="1" thickBot="1" x14ac:dyDescent="0.3">
      <c r="A162" s="456" t="s">
        <v>322</v>
      </c>
      <c r="B162" s="456"/>
      <c r="C162" s="456"/>
      <c r="D162" s="456"/>
      <c r="E162" s="456"/>
      <c r="F162" s="205" t="s">
        <v>239</v>
      </c>
      <c r="G162" s="206" t="str">
        <f>IF(J156="SI","LIMPIA O SIN SALVEDADES",IF(J157="SI","CON SALVEDADES",IF(AND(J158="SI",H159="NO"),"NEGATIVA",IF(AND(J158="SI",H159="SI"),"ABSTENCIÓN",""))))</f>
        <v>ABSTENCIÓN</v>
      </c>
      <c r="H162" s="306">
        <f>IF(G162="","",IF(OR(G162="ABSTENCIÓN",G162="NEGATIVA"),0%,IF(G162="LIMPIA O SIN SALVEDADES",100%,75%)))</f>
        <v>0</v>
      </c>
      <c r="I162" s="207"/>
      <c r="J162" s="208"/>
      <c r="K162" s="307"/>
      <c r="L162" s="268"/>
    </row>
    <row r="163" spans="1:13" ht="50.25" customHeight="1" thickBot="1" x14ac:dyDescent="0.3">
      <c r="A163" s="457"/>
      <c r="B163" s="457"/>
      <c r="C163" s="457"/>
      <c r="D163" s="457"/>
      <c r="E163" s="457"/>
      <c r="F163" s="308" t="s">
        <v>240</v>
      </c>
      <c r="G163" s="309"/>
      <c r="H163" s="310" t="str">
        <f>IF(H162="","",IF(H162&gt;=75%,"EFICAZ","INEFICAZ"))</f>
        <v>INEFICAZ</v>
      </c>
      <c r="I163" s="311"/>
      <c r="J163" s="312"/>
      <c r="K163" s="313"/>
      <c r="L163" s="314"/>
    </row>
    <row r="164" spans="1:13" s="223" customFormat="1" ht="64.5" customHeight="1" x14ac:dyDescent="0.25">
      <c r="A164" s="401" t="s">
        <v>271</v>
      </c>
      <c r="B164" s="401"/>
      <c r="C164" s="401"/>
      <c r="D164" s="401"/>
      <c r="E164" s="401"/>
      <c r="F164" s="401"/>
      <c r="G164" s="401"/>
      <c r="H164" s="401"/>
      <c r="I164" s="207"/>
      <c r="J164" s="315"/>
      <c r="K164" s="307"/>
    </row>
    <row r="165" spans="1:13" x14ac:dyDescent="0.25">
      <c r="J165" s="213"/>
      <c r="K165" s="213"/>
    </row>
    <row r="166" spans="1:13" x14ac:dyDescent="0.25">
      <c r="J166" s="213"/>
      <c r="K166" s="213"/>
    </row>
    <row r="167" spans="1:13" ht="14.25" x14ac:dyDescent="0.25">
      <c r="A167" s="365" t="s">
        <v>252</v>
      </c>
      <c r="B167" s="366"/>
      <c r="C167" s="366"/>
      <c r="D167" s="366"/>
      <c r="E167" s="366"/>
      <c r="F167" s="366"/>
      <c r="G167" s="366"/>
      <c r="H167" s="366"/>
      <c r="I167" s="366"/>
      <c r="J167" s="366"/>
      <c r="K167" s="366"/>
      <c r="L167" s="366"/>
      <c r="M167" s="367"/>
    </row>
    <row r="168" spans="1:13" ht="14.25" x14ac:dyDescent="0.25">
      <c r="A168" s="368"/>
      <c r="B168" s="369"/>
      <c r="C168" s="369"/>
      <c r="D168" s="369"/>
      <c r="E168" s="369"/>
      <c r="F168" s="369"/>
      <c r="G168" s="369"/>
      <c r="H168" s="369"/>
      <c r="I168" s="369"/>
      <c r="J168" s="369"/>
      <c r="K168" s="369"/>
      <c r="L168" s="369"/>
      <c r="M168" s="370"/>
    </row>
    <row r="169" spans="1:13" ht="14.25" x14ac:dyDescent="0.25">
      <c r="A169" s="371"/>
      <c r="B169" s="372"/>
      <c r="C169" s="372"/>
      <c r="D169" s="372"/>
      <c r="E169" s="372"/>
      <c r="F169" s="372"/>
      <c r="G169" s="372"/>
      <c r="H169" s="372"/>
      <c r="I169" s="372"/>
      <c r="J169" s="372"/>
      <c r="K169" s="372"/>
      <c r="L169" s="372"/>
      <c r="M169" s="373"/>
    </row>
    <row r="170" spans="1:13" x14ac:dyDescent="0.25">
      <c r="A170" s="382" t="s">
        <v>253</v>
      </c>
      <c r="B170" s="383"/>
      <c r="C170" s="383"/>
      <c r="D170" s="383"/>
      <c r="E170" s="383"/>
      <c r="F170" s="383"/>
      <c r="G170" s="383"/>
      <c r="H170" s="383"/>
      <c r="I170" s="383"/>
      <c r="J170" s="384"/>
      <c r="K170" s="385" t="s">
        <v>254</v>
      </c>
      <c r="L170" s="385"/>
      <c r="M170" s="385"/>
    </row>
    <row r="171" spans="1:13" x14ac:dyDescent="0.25">
      <c r="A171" s="382" t="s">
        <v>255</v>
      </c>
      <c r="B171" s="383"/>
      <c r="C171" s="383"/>
      <c r="D171" s="383"/>
      <c r="E171" s="383"/>
      <c r="F171" s="383"/>
      <c r="G171" s="383"/>
      <c r="H171" s="383"/>
      <c r="I171" s="383"/>
      <c r="J171" s="383"/>
      <c r="K171" s="383"/>
      <c r="L171" s="383"/>
      <c r="M171" s="384"/>
    </row>
    <row r="172" spans="1:13" ht="14.25" x14ac:dyDescent="0.25">
      <c r="A172" s="386" t="s">
        <v>256</v>
      </c>
      <c r="B172" s="387"/>
      <c r="C172" s="387"/>
      <c r="D172" s="387"/>
      <c r="E172" s="388"/>
      <c r="F172" s="392" t="s">
        <v>257</v>
      </c>
      <c r="G172" s="393"/>
      <c r="H172" s="393"/>
      <c r="I172" s="393"/>
      <c r="J172" s="394"/>
      <c r="K172" s="385" t="s">
        <v>258</v>
      </c>
      <c r="L172" s="385"/>
      <c r="M172" s="385"/>
    </row>
    <row r="173" spans="1:13" ht="14.25" x14ac:dyDescent="0.25">
      <c r="A173" s="389"/>
      <c r="B173" s="390"/>
      <c r="C173" s="390"/>
      <c r="D173" s="390"/>
      <c r="E173" s="391"/>
      <c r="F173" s="395"/>
      <c r="G173" s="396"/>
      <c r="H173" s="396"/>
      <c r="I173" s="396"/>
      <c r="J173" s="397"/>
      <c r="K173" s="385"/>
      <c r="L173" s="385"/>
      <c r="M173" s="385"/>
    </row>
    <row r="174" spans="1:13" x14ac:dyDescent="0.25">
      <c r="A174" s="382" t="s">
        <v>259</v>
      </c>
      <c r="B174" s="383"/>
      <c r="C174" s="383"/>
      <c r="D174" s="383"/>
      <c r="E174" s="383"/>
      <c r="F174" s="383"/>
      <c r="G174" s="383"/>
      <c r="H174" s="383"/>
      <c r="I174" s="383"/>
      <c r="J174" s="383"/>
      <c r="K174" s="383"/>
      <c r="L174" s="383"/>
      <c r="M174" s="384"/>
    </row>
    <row r="175" spans="1:13" x14ac:dyDescent="0.25">
      <c r="A175" s="385" t="s">
        <v>256</v>
      </c>
      <c r="B175" s="385"/>
      <c r="C175" s="385"/>
      <c r="D175" s="385"/>
      <c r="E175" s="385"/>
      <c r="F175" s="398" t="s">
        <v>260</v>
      </c>
      <c r="G175" s="399"/>
      <c r="H175" s="382" t="s">
        <v>261</v>
      </c>
      <c r="I175" s="383"/>
      <c r="J175" s="384"/>
      <c r="K175" s="385" t="s">
        <v>262</v>
      </c>
      <c r="L175" s="385"/>
      <c r="M175" s="385"/>
    </row>
    <row r="176" spans="1:13" x14ac:dyDescent="0.25">
      <c r="J176" s="213"/>
      <c r="K176" s="213"/>
    </row>
    <row r="177" spans="1:11" x14ac:dyDescent="0.25">
      <c r="J177" s="213"/>
      <c r="K177" s="213"/>
    </row>
    <row r="178" spans="1:11" x14ac:dyDescent="0.25">
      <c r="J178" s="213"/>
      <c r="K178" s="213"/>
    </row>
    <row r="179" spans="1:11" x14ac:dyDescent="0.25">
      <c r="J179" s="213"/>
      <c r="K179" s="213"/>
    </row>
    <row r="180" spans="1:11" x14ac:dyDescent="0.25">
      <c r="J180" s="213"/>
      <c r="K180" s="213"/>
    </row>
    <row r="181" spans="1:11" x14ac:dyDescent="0.25">
      <c r="J181" s="213"/>
      <c r="K181" s="213"/>
    </row>
    <row r="182" spans="1:11" x14ac:dyDescent="0.25">
      <c r="J182" s="213"/>
      <c r="K182" s="213"/>
    </row>
    <row r="183" spans="1:11" x14ac:dyDescent="0.25">
      <c r="J183" s="213"/>
      <c r="K183" s="213"/>
    </row>
    <row r="184" spans="1:11" x14ac:dyDescent="0.25">
      <c r="J184" s="213"/>
      <c r="K184" s="213"/>
    </row>
    <row r="185" spans="1:11" x14ac:dyDescent="0.25">
      <c r="J185" s="213"/>
      <c r="K185" s="213"/>
    </row>
    <row r="186" spans="1:11" x14ac:dyDescent="0.25">
      <c r="J186" s="213"/>
      <c r="K186" s="213"/>
    </row>
    <row r="187" spans="1:11" x14ac:dyDescent="0.25">
      <c r="J187" s="213"/>
      <c r="K187" s="213"/>
    </row>
    <row r="188" spans="1:11" ht="21.75" customHeight="1" x14ac:dyDescent="0.25">
      <c r="J188" s="213"/>
      <c r="K188" s="213"/>
    </row>
    <row r="189" spans="1:11" x14ac:dyDescent="0.25">
      <c r="J189" s="213"/>
      <c r="K189" s="213"/>
    </row>
    <row r="190" spans="1:11" x14ac:dyDescent="0.25">
      <c r="J190" s="213"/>
      <c r="K190" s="213"/>
    </row>
    <row r="191" spans="1:11" x14ac:dyDescent="0.25">
      <c r="J191" s="213"/>
      <c r="K191" s="213"/>
    </row>
    <row r="192" spans="1:11" x14ac:dyDescent="0.25">
      <c r="A192" s="316" t="s">
        <v>241</v>
      </c>
      <c r="B192" s="317" t="s">
        <v>103</v>
      </c>
      <c r="J192" s="213"/>
      <c r="K192" s="213"/>
    </row>
    <row r="193" spans="1:11" x14ac:dyDescent="0.25">
      <c r="A193" s="316"/>
      <c r="B193" s="318" t="s">
        <v>106</v>
      </c>
      <c r="J193" s="213"/>
      <c r="K193" s="213"/>
    </row>
    <row r="194" spans="1:11" x14ac:dyDescent="0.25">
      <c r="A194" s="211" t="s">
        <v>155</v>
      </c>
      <c r="B194" s="318" t="s">
        <v>242</v>
      </c>
      <c r="J194" s="213"/>
      <c r="K194" s="213"/>
    </row>
    <row r="195" spans="1:11" x14ac:dyDescent="0.25">
      <c r="A195" s="211" t="s">
        <v>161</v>
      </c>
      <c r="B195" s="318" t="s">
        <v>243</v>
      </c>
      <c r="J195" s="213"/>
      <c r="K195" s="213"/>
    </row>
    <row r="196" spans="1:11" ht="28.5" x14ac:dyDescent="0.25">
      <c r="A196" s="211" t="s">
        <v>184</v>
      </c>
      <c r="B196" s="318" t="s">
        <v>244</v>
      </c>
      <c r="J196" s="213"/>
      <c r="K196" s="213"/>
    </row>
    <row r="197" spans="1:11" x14ac:dyDescent="0.25">
      <c r="A197" s="211" t="s">
        <v>245</v>
      </c>
      <c r="B197" s="318" t="s">
        <v>246</v>
      </c>
      <c r="J197" s="213"/>
      <c r="K197" s="213"/>
    </row>
    <row r="198" spans="1:11" x14ac:dyDescent="0.25">
      <c r="J198" s="213"/>
      <c r="K198" s="213"/>
    </row>
    <row r="199" spans="1:11" x14ac:dyDescent="0.25">
      <c r="J199" s="213"/>
      <c r="K199" s="213"/>
    </row>
    <row r="200" spans="1:11" x14ac:dyDescent="0.25">
      <c r="J200" s="213"/>
      <c r="K200" s="213"/>
    </row>
    <row r="201" spans="1:11" x14ac:dyDescent="0.25">
      <c r="J201" s="213"/>
      <c r="K201" s="213"/>
    </row>
    <row r="202" spans="1:11" x14ac:dyDescent="0.25">
      <c r="J202" s="213"/>
      <c r="K202" s="213"/>
    </row>
    <row r="203" spans="1:11" x14ac:dyDescent="0.25">
      <c r="J203" s="213"/>
      <c r="K203" s="213"/>
    </row>
    <row r="204" spans="1:11" x14ac:dyDescent="0.25">
      <c r="J204" s="213"/>
      <c r="K204" s="213"/>
    </row>
    <row r="205" spans="1:11" x14ac:dyDescent="0.25">
      <c r="J205" s="213"/>
      <c r="K205" s="213"/>
    </row>
    <row r="206" spans="1:11" x14ac:dyDescent="0.25">
      <c r="J206" s="213"/>
      <c r="K206" s="213"/>
    </row>
    <row r="207" spans="1:11" x14ac:dyDescent="0.25">
      <c r="J207" s="213"/>
      <c r="K207" s="213"/>
    </row>
    <row r="208" spans="1:11" x14ac:dyDescent="0.25">
      <c r="J208" s="213"/>
      <c r="K208" s="213"/>
    </row>
    <row r="209" spans="10:11" x14ac:dyDescent="0.25">
      <c r="J209" s="213"/>
      <c r="K209" s="213"/>
    </row>
    <row r="210" spans="10:11" x14ac:dyDescent="0.25">
      <c r="J210" s="213"/>
      <c r="K210" s="213"/>
    </row>
    <row r="211" spans="10:11" x14ac:dyDescent="0.25">
      <c r="J211" s="213"/>
      <c r="K211" s="213"/>
    </row>
    <row r="212" spans="10:11" x14ac:dyDescent="0.25">
      <c r="J212" s="213"/>
      <c r="K212" s="213"/>
    </row>
    <row r="213" spans="10:11" x14ac:dyDescent="0.25">
      <c r="J213" s="213"/>
      <c r="K213" s="213"/>
    </row>
    <row r="214" spans="10:11" x14ac:dyDescent="0.25">
      <c r="J214" s="213"/>
      <c r="K214" s="213"/>
    </row>
    <row r="215" spans="10:11" x14ac:dyDescent="0.25">
      <c r="J215" s="213"/>
      <c r="K215" s="213"/>
    </row>
    <row r="216" spans="10:11" x14ac:dyDescent="0.25">
      <c r="J216" s="213"/>
      <c r="K216" s="213"/>
    </row>
    <row r="217" spans="10:11" x14ac:dyDescent="0.25">
      <c r="J217" s="213"/>
      <c r="K217" s="213"/>
    </row>
    <row r="218" spans="10:11" x14ac:dyDescent="0.25">
      <c r="J218" s="213"/>
      <c r="K218" s="213"/>
    </row>
    <row r="219" spans="10:11" x14ac:dyDescent="0.25">
      <c r="J219" s="213"/>
      <c r="K219" s="213"/>
    </row>
    <row r="220" spans="10:11" x14ac:dyDescent="0.25">
      <c r="J220" s="213"/>
      <c r="K220" s="213"/>
    </row>
    <row r="221" spans="10:11" x14ac:dyDescent="0.25">
      <c r="J221" s="213"/>
      <c r="K221" s="213"/>
    </row>
    <row r="222" spans="10:11" x14ac:dyDescent="0.25">
      <c r="J222" s="213"/>
      <c r="K222" s="213"/>
    </row>
    <row r="223" spans="10:11" x14ac:dyDescent="0.25">
      <c r="J223" s="213"/>
      <c r="K223" s="213"/>
    </row>
    <row r="224" spans="10:11" x14ac:dyDescent="0.25">
      <c r="J224" s="213"/>
      <c r="K224" s="213"/>
    </row>
    <row r="225" spans="10:11" x14ac:dyDescent="0.25">
      <c r="J225" s="213"/>
      <c r="K225" s="213"/>
    </row>
    <row r="226" spans="10:11" x14ac:dyDescent="0.25">
      <c r="J226" s="213"/>
      <c r="K226" s="213"/>
    </row>
    <row r="227" spans="10:11" x14ac:dyDescent="0.25">
      <c r="J227" s="213"/>
      <c r="K227" s="213"/>
    </row>
    <row r="228" spans="10:11" x14ac:dyDescent="0.25">
      <c r="J228" s="213"/>
      <c r="K228" s="213"/>
    </row>
    <row r="229" spans="10:11" x14ac:dyDescent="0.25">
      <c r="J229" s="213"/>
      <c r="K229" s="213"/>
    </row>
    <row r="230" spans="10:11" x14ac:dyDescent="0.25">
      <c r="J230" s="213"/>
      <c r="K230" s="213"/>
    </row>
    <row r="231" spans="10:11" x14ac:dyDescent="0.25">
      <c r="J231" s="213"/>
      <c r="K231" s="213"/>
    </row>
    <row r="232" spans="10:11" x14ac:dyDescent="0.25">
      <c r="J232" s="213"/>
      <c r="K232" s="213"/>
    </row>
    <row r="233" spans="10:11" x14ac:dyDescent="0.25">
      <c r="J233" s="213"/>
      <c r="K233" s="213"/>
    </row>
    <row r="234" spans="10:11" x14ac:dyDescent="0.25">
      <c r="J234" s="213"/>
      <c r="K234" s="213"/>
    </row>
    <row r="235" spans="10:11" x14ac:dyDescent="0.25">
      <c r="J235" s="213"/>
      <c r="K235" s="213"/>
    </row>
    <row r="236" spans="10:11" x14ac:dyDescent="0.25">
      <c r="J236" s="213"/>
      <c r="K236" s="213"/>
    </row>
    <row r="237" spans="10:11" x14ac:dyDescent="0.25">
      <c r="J237" s="213"/>
      <c r="K237" s="213"/>
    </row>
    <row r="238" spans="10:11" x14ac:dyDescent="0.25">
      <c r="J238" s="213"/>
      <c r="K238" s="213"/>
    </row>
    <row r="239" spans="10:11" x14ac:dyDescent="0.25">
      <c r="J239" s="213"/>
      <c r="K239" s="213"/>
    </row>
    <row r="240" spans="10:11" x14ac:dyDescent="0.25">
      <c r="J240" s="213"/>
      <c r="K240" s="213"/>
    </row>
    <row r="241" spans="10:11" x14ac:dyDescent="0.25">
      <c r="J241" s="213"/>
      <c r="K241" s="213"/>
    </row>
    <row r="242" spans="10:11" x14ac:dyDescent="0.25">
      <c r="J242" s="213"/>
      <c r="K242" s="213"/>
    </row>
    <row r="243" spans="10:11" x14ac:dyDescent="0.25">
      <c r="J243" s="213"/>
      <c r="K243" s="213"/>
    </row>
    <row r="244" spans="10:11" x14ac:dyDescent="0.25">
      <c r="J244" s="213"/>
      <c r="K244" s="213"/>
    </row>
    <row r="245" spans="10:11" x14ac:dyDescent="0.25">
      <c r="J245" s="213"/>
      <c r="K245" s="213"/>
    </row>
    <row r="246" spans="10:11" x14ac:dyDescent="0.25">
      <c r="J246" s="213"/>
      <c r="K246" s="213"/>
    </row>
    <row r="247" spans="10:11" x14ac:dyDescent="0.25">
      <c r="J247" s="213"/>
      <c r="K247" s="213"/>
    </row>
    <row r="248" spans="10:11" x14ac:dyDescent="0.25">
      <c r="J248" s="213"/>
      <c r="K248" s="213"/>
    </row>
    <row r="249" spans="10:11" x14ac:dyDescent="0.25">
      <c r="J249" s="213"/>
      <c r="K249" s="213"/>
    </row>
    <row r="250" spans="10:11" x14ac:dyDescent="0.25">
      <c r="J250" s="213"/>
      <c r="K250" s="213"/>
    </row>
    <row r="251" spans="10:11" x14ac:dyDescent="0.25">
      <c r="J251" s="213"/>
      <c r="K251" s="213"/>
    </row>
    <row r="252" spans="10:11" x14ac:dyDescent="0.25">
      <c r="J252" s="213"/>
      <c r="K252" s="213"/>
    </row>
    <row r="253" spans="10:11" x14ac:dyDescent="0.25">
      <c r="J253" s="213"/>
      <c r="K253" s="213"/>
    </row>
    <row r="254" spans="10:11" x14ac:dyDescent="0.25">
      <c r="J254" s="213"/>
      <c r="K254" s="213"/>
    </row>
    <row r="255" spans="10:11" x14ac:dyDescent="0.25">
      <c r="J255" s="213"/>
      <c r="K255" s="213"/>
    </row>
    <row r="256" spans="10:11" x14ac:dyDescent="0.25">
      <c r="J256" s="213"/>
      <c r="K256" s="213"/>
    </row>
    <row r="257" spans="10:11" x14ac:dyDescent="0.25">
      <c r="J257" s="213"/>
      <c r="K257" s="213"/>
    </row>
    <row r="258" spans="10:11" x14ac:dyDescent="0.25">
      <c r="J258" s="213"/>
      <c r="K258" s="213"/>
    </row>
    <row r="259" spans="10:11" x14ac:dyDescent="0.25">
      <c r="J259" s="213"/>
      <c r="K259" s="213"/>
    </row>
    <row r="260" spans="10:11" x14ac:dyDescent="0.25">
      <c r="J260" s="213"/>
      <c r="K260" s="213"/>
    </row>
    <row r="261" spans="10:11" x14ac:dyDescent="0.25">
      <c r="J261" s="213"/>
      <c r="K261" s="213"/>
    </row>
    <row r="262" spans="10:11" x14ac:dyDescent="0.25">
      <c r="J262" s="213"/>
      <c r="K262" s="213"/>
    </row>
    <row r="263" spans="10:11" x14ac:dyDescent="0.25">
      <c r="J263" s="213"/>
      <c r="K263" s="213"/>
    </row>
    <row r="264" spans="10:11" x14ac:dyDescent="0.25">
      <c r="J264" s="213"/>
      <c r="K264" s="213"/>
    </row>
    <row r="265" spans="10:11" x14ac:dyDescent="0.25">
      <c r="J265" s="213"/>
      <c r="K265" s="213"/>
    </row>
    <row r="266" spans="10:11" x14ac:dyDescent="0.25">
      <c r="J266" s="213"/>
      <c r="K266" s="213"/>
    </row>
    <row r="267" spans="10:11" x14ac:dyDescent="0.25">
      <c r="J267" s="213"/>
      <c r="K267" s="213"/>
    </row>
    <row r="268" spans="10:11" x14ac:dyDescent="0.25">
      <c r="J268" s="213"/>
      <c r="K268" s="213"/>
    </row>
    <row r="269" spans="10:11" x14ac:dyDescent="0.25">
      <c r="J269" s="213"/>
      <c r="K269" s="213"/>
    </row>
    <row r="270" spans="10:11" x14ac:dyDescent="0.25">
      <c r="J270" s="213"/>
      <c r="K270" s="213"/>
    </row>
    <row r="271" spans="10:11" x14ac:dyDescent="0.25">
      <c r="J271" s="213"/>
      <c r="K271" s="213"/>
    </row>
    <row r="272" spans="10:11" x14ac:dyDescent="0.25">
      <c r="J272" s="213"/>
      <c r="K272" s="213"/>
    </row>
    <row r="273" spans="10:11" x14ac:dyDescent="0.25">
      <c r="J273" s="213"/>
      <c r="K273" s="213"/>
    </row>
    <row r="274" spans="10:11" x14ac:dyDescent="0.25">
      <c r="J274" s="213"/>
      <c r="K274" s="213"/>
    </row>
    <row r="275" spans="10:11" x14ac:dyDescent="0.25">
      <c r="J275" s="213"/>
      <c r="K275" s="213"/>
    </row>
    <row r="276" spans="10:11" x14ac:dyDescent="0.25">
      <c r="J276" s="213"/>
      <c r="K276" s="213"/>
    </row>
    <row r="277" spans="10:11" x14ac:dyDescent="0.25">
      <c r="J277" s="213"/>
      <c r="K277" s="213"/>
    </row>
    <row r="278" spans="10:11" x14ac:dyDescent="0.25">
      <c r="J278" s="213"/>
      <c r="K278" s="213"/>
    </row>
    <row r="279" spans="10:11" x14ac:dyDescent="0.25">
      <c r="J279" s="213"/>
      <c r="K279" s="213"/>
    </row>
    <row r="280" spans="10:11" x14ac:dyDescent="0.25">
      <c r="J280" s="213"/>
      <c r="K280" s="213"/>
    </row>
    <row r="281" spans="10:11" x14ac:dyDescent="0.25">
      <c r="J281" s="213"/>
      <c r="K281" s="213"/>
    </row>
    <row r="282" spans="10:11" x14ac:dyDescent="0.25">
      <c r="J282" s="213"/>
      <c r="K282" s="213"/>
    </row>
    <row r="283" spans="10:11" x14ac:dyDescent="0.25">
      <c r="J283" s="213"/>
      <c r="K283" s="213"/>
    </row>
    <row r="284" spans="10:11" x14ac:dyDescent="0.25">
      <c r="J284" s="213"/>
      <c r="K284" s="213"/>
    </row>
    <row r="285" spans="10:11" x14ac:dyDescent="0.25">
      <c r="J285" s="213"/>
      <c r="K285" s="213"/>
    </row>
    <row r="286" spans="10:11" x14ac:dyDescent="0.25">
      <c r="J286" s="213"/>
      <c r="K286" s="213"/>
    </row>
    <row r="287" spans="10:11" x14ac:dyDescent="0.25">
      <c r="J287" s="213"/>
      <c r="K287" s="213"/>
    </row>
    <row r="288" spans="10:11" x14ac:dyDescent="0.25">
      <c r="J288" s="213"/>
      <c r="K288" s="213"/>
    </row>
    <row r="289" spans="10:11" x14ac:dyDescent="0.25">
      <c r="J289" s="213"/>
      <c r="K289" s="213"/>
    </row>
    <row r="290" spans="10:11" x14ac:dyDescent="0.25">
      <c r="J290" s="213"/>
      <c r="K290" s="213"/>
    </row>
    <row r="291" spans="10:11" x14ac:dyDescent="0.25">
      <c r="J291" s="213"/>
      <c r="K291" s="213"/>
    </row>
    <row r="292" spans="10:11" x14ac:dyDescent="0.25">
      <c r="J292" s="213"/>
      <c r="K292" s="213"/>
    </row>
    <row r="293" spans="10:11" x14ac:dyDescent="0.25">
      <c r="J293" s="213"/>
      <c r="K293" s="213"/>
    </row>
    <row r="294" spans="10:11" x14ac:dyDescent="0.25">
      <c r="J294" s="213"/>
      <c r="K294" s="213"/>
    </row>
    <row r="295" spans="10:11" x14ac:dyDescent="0.25">
      <c r="J295" s="213"/>
      <c r="K295" s="213"/>
    </row>
    <row r="296" spans="10:11" x14ac:dyDescent="0.25">
      <c r="J296" s="213"/>
      <c r="K296" s="213"/>
    </row>
    <row r="297" spans="10:11" x14ac:dyDescent="0.25">
      <c r="J297" s="213"/>
      <c r="K297" s="213"/>
    </row>
    <row r="298" spans="10:11" x14ac:dyDescent="0.25">
      <c r="J298" s="213"/>
      <c r="K298" s="213"/>
    </row>
    <row r="299" spans="10:11" x14ac:dyDescent="0.25">
      <c r="J299" s="213"/>
      <c r="K299" s="213"/>
    </row>
    <row r="300" spans="10:11" x14ac:dyDescent="0.25">
      <c r="J300" s="213"/>
      <c r="K300" s="213"/>
    </row>
    <row r="301" spans="10:11" x14ac:dyDescent="0.25">
      <c r="J301" s="213"/>
      <c r="K301" s="213"/>
    </row>
    <row r="302" spans="10:11" x14ac:dyDescent="0.25">
      <c r="J302" s="213"/>
      <c r="K302" s="213"/>
    </row>
    <row r="303" spans="10:11" x14ac:dyDescent="0.25">
      <c r="J303" s="213"/>
      <c r="K303" s="213"/>
    </row>
    <row r="304" spans="10:11" x14ac:dyDescent="0.25">
      <c r="J304" s="213"/>
      <c r="K304" s="213"/>
    </row>
    <row r="305" spans="10:11" x14ac:dyDescent="0.25">
      <c r="J305" s="213"/>
      <c r="K305" s="213"/>
    </row>
    <row r="306" spans="10:11" x14ac:dyDescent="0.25">
      <c r="J306" s="213"/>
      <c r="K306" s="213"/>
    </row>
    <row r="307" spans="10:11" x14ac:dyDescent="0.25">
      <c r="J307" s="213"/>
      <c r="K307" s="213"/>
    </row>
    <row r="308" spans="10:11" x14ac:dyDescent="0.25">
      <c r="J308" s="213"/>
      <c r="K308" s="213"/>
    </row>
    <row r="309" spans="10:11" x14ac:dyDescent="0.25">
      <c r="J309" s="213"/>
      <c r="K309" s="213"/>
    </row>
    <row r="310" spans="10:11" x14ac:dyDescent="0.25">
      <c r="J310" s="213"/>
      <c r="K310" s="213"/>
    </row>
    <row r="311" spans="10:11" x14ac:dyDescent="0.25">
      <c r="J311" s="213"/>
      <c r="K311" s="213"/>
    </row>
    <row r="312" spans="10:11" x14ac:dyDescent="0.25">
      <c r="J312" s="213"/>
      <c r="K312" s="213"/>
    </row>
    <row r="313" spans="10:11" x14ac:dyDescent="0.25">
      <c r="J313" s="213"/>
      <c r="K313" s="213"/>
    </row>
    <row r="314" spans="10:11" x14ac:dyDescent="0.25">
      <c r="J314" s="213"/>
      <c r="K314" s="213"/>
    </row>
    <row r="315" spans="10:11" x14ac:dyDescent="0.25">
      <c r="J315" s="213"/>
      <c r="K315" s="213"/>
    </row>
    <row r="316" spans="10:11" x14ac:dyDescent="0.25">
      <c r="J316" s="213"/>
      <c r="K316" s="213"/>
    </row>
    <row r="317" spans="10:11" x14ac:dyDescent="0.25">
      <c r="J317" s="213"/>
      <c r="K317" s="213"/>
    </row>
    <row r="318" spans="10:11" x14ac:dyDescent="0.25">
      <c r="J318" s="213"/>
      <c r="K318" s="213"/>
    </row>
    <row r="319" spans="10:11" x14ac:dyDescent="0.25">
      <c r="J319" s="213"/>
      <c r="K319" s="213"/>
    </row>
    <row r="320" spans="10:11" x14ac:dyDescent="0.25">
      <c r="J320" s="213"/>
      <c r="K320" s="213"/>
    </row>
    <row r="321" spans="10:11" x14ac:dyDescent="0.25">
      <c r="J321" s="213"/>
      <c r="K321" s="213"/>
    </row>
    <row r="322" spans="10:11" x14ac:dyDescent="0.25">
      <c r="J322" s="213"/>
      <c r="K322" s="213"/>
    </row>
    <row r="323" spans="10:11" x14ac:dyDescent="0.25">
      <c r="J323" s="213"/>
      <c r="K323" s="213"/>
    </row>
    <row r="324" spans="10:11" x14ac:dyDescent="0.25">
      <c r="J324" s="213"/>
      <c r="K324" s="213"/>
    </row>
    <row r="325" spans="10:11" x14ac:dyDescent="0.25">
      <c r="J325" s="213"/>
      <c r="K325" s="213"/>
    </row>
    <row r="326" spans="10:11" x14ac:dyDescent="0.25">
      <c r="J326" s="213"/>
      <c r="K326" s="213"/>
    </row>
    <row r="327" spans="10:11" x14ac:dyDescent="0.25">
      <c r="J327" s="213"/>
      <c r="K327" s="213"/>
    </row>
    <row r="328" spans="10:11" x14ac:dyDescent="0.25">
      <c r="J328" s="213"/>
      <c r="K328" s="213"/>
    </row>
    <row r="329" spans="10:11" x14ac:dyDescent="0.25">
      <c r="J329" s="213"/>
      <c r="K329" s="213"/>
    </row>
    <row r="330" spans="10:11" x14ac:dyDescent="0.25">
      <c r="J330" s="213"/>
      <c r="K330" s="213"/>
    </row>
    <row r="331" spans="10:11" x14ac:dyDescent="0.25">
      <c r="J331" s="213"/>
      <c r="K331" s="213"/>
    </row>
    <row r="332" spans="10:11" x14ac:dyDescent="0.25">
      <c r="J332" s="213"/>
      <c r="K332" s="213"/>
    </row>
    <row r="333" spans="10:11" x14ac:dyDescent="0.25">
      <c r="J333" s="213"/>
      <c r="K333" s="213"/>
    </row>
    <row r="334" spans="10:11" x14ac:dyDescent="0.25">
      <c r="J334" s="213"/>
      <c r="K334" s="213"/>
    </row>
    <row r="335" spans="10:11" x14ac:dyDescent="0.25">
      <c r="J335" s="213"/>
      <c r="K335" s="213"/>
    </row>
    <row r="336" spans="10:11" x14ac:dyDescent="0.25">
      <c r="J336" s="213"/>
      <c r="K336" s="213"/>
    </row>
    <row r="337" spans="10:11" x14ac:dyDescent="0.25">
      <c r="J337" s="213"/>
      <c r="K337" s="213"/>
    </row>
    <row r="338" spans="10:11" x14ac:dyDescent="0.25">
      <c r="J338" s="213"/>
      <c r="K338" s="213"/>
    </row>
    <row r="339" spans="10:11" x14ac:dyDescent="0.25">
      <c r="J339" s="213"/>
      <c r="K339" s="213"/>
    </row>
    <row r="340" spans="10:11" x14ac:dyDescent="0.25">
      <c r="J340" s="213"/>
      <c r="K340" s="213"/>
    </row>
    <row r="341" spans="10:11" x14ac:dyDescent="0.25">
      <c r="J341" s="213"/>
      <c r="K341" s="213"/>
    </row>
    <row r="342" spans="10:11" x14ac:dyDescent="0.25">
      <c r="J342" s="213"/>
      <c r="K342" s="213"/>
    </row>
    <row r="343" spans="10:11" x14ac:dyDescent="0.25">
      <c r="J343" s="213"/>
      <c r="K343" s="213"/>
    </row>
    <row r="344" spans="10:11" x14ac:dyDescent="0.25">
      <c r="J344" s="213"/>
      <c r="K344" s="213"/>
    </row>
    <row r="345" spans="10:11" x14ac:dyDescent="0.25">
      <c r="J345" s="213"/>
      <c r="K345" s="213"/>
    </row>
    <row r="346" spans="10:11" x14ac:dyDescent="0.25">
      <c r="J346" s="213"/>
      <c r="K346" s="213"/>
    </row>
    <row r="347" spans="10:11" x14ac:dyDescent="0.25">
      <c r="J347" s="213"/>
      <c r="K347" s="213"/>
    </row>
    <row r="348" spans="10:11" x14ac:dyDescent="0.25">
      <c r="J348" s="213"/>
      <c r="K348" s="213"/>
    </row>
    <row r="349" spans="10:11" x14ac:dyDescent="0.25">
      <c r="J349" s="213"/>
      <c r="K349" s="213"/>
    </row>
    <row r="350" spans="10:11" x14ac:dyDescent="0.25">
      <c r="J350" s="213"/>
      <c r="K350" s="213"/>
    </row>
    <row r="351" spans="10:11" x14ac:dyDescent="0.25">
      <c r="J351" s="213"/>
      <c r="K351" s="213"/>
    </row>
    <row r="352" spans="10:11" x14ac:dyDescent="0.25">
      <c r="J352" s="213"/>
      <c r="K352" s="213"/>
    </row>
    <row r="353" spans="10:11" x14ac:dyDescent="0.25">
      <c r="J353" s="213"/>
      <c r="K353" s="213"/>
    </row>
    <row r="354" spans="10:11" x14ac:dyDescent="0.25">
      <c r="J354" s="213"/>
      <c r="K354" s="213"/>
    </row>
    <row r="355" spans="10:11" x14ac:dyDescent="0.25">
      <c r="J355" s="213"/>
      <c r="K355" s="213"/>
    </row>
    <row r="356" spans="10:11" x14ac:dyDescent="0.25">
      <c r="J356" s="213"/>
      <c r="K356" s="213"/>
    </row>
    <row r="357" spans="10:11" x14ac:dyDescent="0.25">
      <c r="J357" s="213"/>
      <c r="K357" s="213"/>
    </row>
    <row r="358" spans="10:11" x14ac:dyDescent="0.25">
      <c r="J358" s="213"/>
      <c r="K358" s="213"/>
    </row>
    <row r="359" spans="10:11" x14ac:dyDescent="0.25">
      <c r="J359" s="213"/>
      <c r="K359" s="213"/>
    </row>
    <row r="360" spans="10:11" x14ac:dyDescent="0.25">
      <c r="J360" s="213"/>
      <c r="K360" s="213"/>
    </row>
    <row r="361" spans="10:11" x14ac:dyDescent="0.25">
      <c r="J361" s="213"/>
      <c r="K361" s="213"/>
    </row>
    <row r="362" spans="10:11" x14ac:dyDescent="0.25">
      <c r="J362" s="213"/>
      <c r="K362" s="213"/>
    </row>
    <row r="363" spans="10:11" x14ac:dyDescent="0.25">
      <c r="J363" s="213"/>
      <c r="K363" s="213"/>
    </row>
    <row r="364" spans="10:11" x14ac:dyDescent="0.25">
      <c r="J364" s="213"/>
      <c r="K364" s="213"/>
    </row>
    <row r="365" spans="10:11" x14ac:dyDescent="0.25">
      <c r="J365" s="213"/>
      <c r="K365" s="213"/>
    </row>
    <row r="366" spans="10:11" x14ac:dyDescent="0.25">
      <c r="J366" s="213"/>
      <c r="K366" s="213"/>
    </row>
    <row r="367" spans="10:11" x14ac:dyDescent="0.25">
      <c r="J367" s="213"/>
      <c r="K367" s="213"/>
    </row>
    <row r="368" spans="10:11" x14ac:dyDescent="0.25">
      <c r="J368" s="213"/>
      <c r="K368" s="213"/>
    </row>
    <row r="369" spans="10:11" x14ac:dyDescent="0.25">
      <c r="J369" s="213"/>
      <c r="K369" s="213"/>
    </row>
    <row r="370" spans="10:11" x14ac:dyDescent="0.25">
      <c r="J370" s="213"/>
      <c r="K370" s="213"/>
    </row>
    <row r="371" spans="10:11" x14ac:dyDescent="0.25">
      <c r="J371" s="213"/>
      <c r="K371" s="213"/>
    </row>
    <row r="372" spans="10:11" x14ac:dyDescent="0.25">
      <c r="J372" s="213"/>
      <c r="K372" s="213"/>
    </row>
    <row r="373" spans="10:11" x14ac:dyDescent="0.25">
      <c r="J373" s="213"/>
      <c r="K373" s="213"/>
    </row>
    <row r="374" spans="10:11" x14ac:dyDescent="0.25">
      <c r="J374" s="213"/>
      <c r="K374" s="213"/>
    </row>
    <row r="375" spans="10:11" x14ac:dyDescent="0.25">
      <c r="J375" s="213"/>
      <c r="K375" s="213"/>
    </row>
    <row r="376" spans="10:11" x14ac:dyDescent="0.25">
      <c r="J376" s="213"/>
      <c r="K376" s="213"/>
    </row>
    <row r="377" spans="10:11" x14ac:dyDescent="0.25">
      <c r="J377" s="213"/>
      <c r="K377" s="213"/>
    </row>
    <row r="378" spans="10:11" x14ac:dyDescent="0.25">
      <c r="J378" s="213"/>
      <c r="K378" s="213"/>
    </row>
    <row r="379" spans="10:11" x14ac:dyDescent="0.25">
      <c r="J379" s="213"/>
      <c r="K379" s="213"/>
    </row>
    <row r="380" spans="10:11" x14ac:dyDescent="0.25">
      <c r="J380" s="213"/>
      <c r="K380" s="213"/>
    </row>
    <row r="381" spans="10:11" x14ac:dyDescent="0.25">
      <c r="J381" s="213"/>
      <c r="K381" s="213"/>
    </row>
    <row r="382" spans="10:11" x14ac:dyDescent="0.25">
      <c r="J382" s="213"/>
      <c r="K382" s="213"/>
    </row>
    <row r="383" spans="10:11" x14ac:dyDescent="0.25">
      <c r="J383" s="213"/>
      <c r="K383" s="213"/>
    </row>
    <row r="384" spans="10:11" x14ac:dyDescent="0.25">
      <c r="J384" s="213"/>
      <c r="K384" s="213"/>
    </row>
    <row r="385" spans="10:11" x14ac:dyDescent="0.25">
      <c r="J385" s="213"/>
      <c r="K385" s="213"/>
    </row>
    <row r="386" spans="10:11" x14ac:dyDescent="0.25">
      <c r="J386" s="213"/>
      <c r="K386" s="213"/>
    </row>
    <row r="387" spans="10:11" x14ac:dyDescent="0.25">
      <c r="J387" s="213"/>
      <c r="K387" s="213"/>
    </row>
    <row r="388" spans="10:11" x14ac:dyDescent="0.25">
      <c r="J388" s="213"/>
      <c r="K388" s="213"/>
    </row>
    <row r="389" spans="10:11" x14ac:dyDescent="0.25">
      <c r="J389" s="213"/>
      <c r="K389" s="213"/>
    </row>
    <row r="390" spans="10:11" x14ac:dyDescent="0.25">
      <c r="J390" s="213"/>
      <c r="K390" s="213"/>
    </row>
    <row r="391" spans="10:11" x14ac:dyDescent="0.25">
      <c r="J391" s="213"/>
      <c r="K391" s="213"/>
    </row>
    <row r="392" spans="10:11" x14ac:dyDescent="0.25">
      <c r="J392" s="213"/>
      <c r="K392" s="213"/>
    </row>
    <row r="393" spans="10:11" x14ac:dyDescent="0.25">
      <c r="J393" s="213"/>
      <c r="K393" s="213"/>
    </row>
    <row r="394" spans="10:11" x14ac:dyDescent="0.25">
      <c r="J394" s="213"/>
      <c r="K394" s="213"/>
    </row>
    <row r="395" spans="10:11" x14ac:dyDescent="0.25">
      <c r="J395" s="213"/>
      <c r="K395" s="213"/>
    </row>
    <row r="396" spans="10:11" x14ac:dyDescent="0.25">
      <c r="J396" s="213"/>
      <c r="K396" s="213"/>
    </row>
    <row r="397" spans="10:11" x14ac:dyDescent="0.25">
      <c r="J397" s="213"/>
      <c r="K397" s="213"/>
    </row>
    <row r="398" spans="10:11" x14ac:dyDescent="0.25">
      <c r="J398" s="213"/>
      <c r="K398" s="213"/>
    </row>
    <row r="399" spans="10:11" x14ac:dyDescent="0.25">
      <c r="J399" s="213"/>
      <c r="K399" s="213"/>
    </row>
    <row r="400" spans="10:11" x14ac:dyDescent="0.25">
      <c r="J400" s="213"/>
      <c r="K400" s="213"/>
    </row>
    <row r="401" spans="10:11" x14ac:dyDescent="0.25">
      <c r="J401" s="213"/>
      <c r="K401" s="213"/>
    </row>
    <row r="402" spans="10:11" x14ac:dyDescent="0.25">
      <c r="J402" s="213"/>
      <c r="K402" s="213"/>
    </row>
    <row r="403" spans="10:11" x14ac:dyDescent="0.25">
      <c r="J403" s="213"/>
      <c r="K403" s="213"/>
    </row>
    <row r="404" spans="10:11" x14ac:dyDescent="0.25">
      <c r="J404" s="213"/>
      <c r="K404" s="213"/>
    </row>
    <row r="405" spans="10:11" x14ac:dyDescent="0.25">
      <c r="J405" s="213"/>
      <c r="K405" s="213"/>
    </row>
    <row r="406" spans="10:11" x14ac:dyDescent="0.25">
      <c r="J406" s="213"/>
      <c r="K406" s="213"/>
    </row>
    <row r="407" spans="10:11" x14ac:dyDescent="0.25">
      <c r="J407" s="213"/>
      <c r="K407" s="213"/>
    </row>
    <row r="408" spans="10:11" x14ac:dyDescent="0.25">
      <c r="J408" s="213"/>
      <c r="K408" s="213"/>
    </row>
    <row r="409" spans="10:11" x14ac:dyDescent="0.25">
      <c r="J409" s="213"/>
      <c r="K409" s="213"/>
    </row>
    <row r="410" spans="10:11" x14ac:dyDescent="0.25">
      <c r="J410" s="213"/>
      <c r="K410" s="213"/>
    </row>
    <row r="411" spans="10:11" x14ac:dyDescent="0.25">
      <c r="J411" s="213"/>
      <c r="K411" s="213"/>
    </row>
    <row r="412" spans="10:11" x14ac:dyDescent="0.25">
      <c r="J412" s="213"/>
      <c r="K412" s="213"/>
    </row>
    <row r="413" spans="10:11" x14ac:dyDescent="0.25">
      <c r="J413" s="213"/>
      <c r="K413" s="213"/>
    </row>
    <row r="414" spans="10:11" x14ac:dyDescent="0.25">
      <c r="J414" s="213"/>
      <c r="K414" s="213"/>
    </row>
    <row r="415" spans="10:11" x14ac:dyDescent="0.25">
      <c r="J415" s="213"/>
      <c r="K415" s="213"/>
    </row>
    <row r="416" spans="10:11" x14ac:dyDescent="0.25">
      <c r="J416" s="213"/>
      <c r="K416" s="213"/>
    </row>
    <row r="417" spans="10:11" x14ac:dyDescent="0.25">
      <c r="J417" s="213"/>
      <c r="K417" s="213"/>
    </row>
    <row r="418" spans="10:11" x14ac:dyDescent="0.25">
      <c r="J418" s="213"/>
      <c r="K418" s="213"/>
    </row>
    <row r="419" spans="10:11" x14ac:dyDescent="0.25">
      <c r="J419" s="213"/>
      <c r="K419" s="213"/>
    </row>
    <row r="420" spans="10:11" x14ac:dyDescent="0.25">
      <c r="J420" s="213"/>
      <c r="K420" s="213"/>
    </row>
    <row r="421" spans="10:11" x14ac:dyDescent="0.25">
      <c r="J421" s="213"/>
      <c r="K421" s="213"/>
    </row>
    <row r="422" spans="10:11" x14ac:dyDescent="0.25">
      <c r="J422" s="213"/>
      <c r="K422" s="213"/>
    </row>
    <row r="423" spans="10:11" x14ac:dyDescent="0.25">
      <c r="J423" s="213"/>
      <c r="K423" s="213"/>
    </row>
    <row r="424" spans="10:11" x14ac:dyDescent="0.25">
      <c r="J424" s="213"/>
      <c r="K424" s="213"/>
    </row>
    <row r="425" spans="10:11" x14ac:dyDescent="0.25">
      <c r="J425" s="213"/>
      <c r="K425" s="213"/>
    </row>
    <row r="426" spans="10:11" x14ac:dyDescent="0.25">
      <c r="J426" s="213"/>
      <c r="K426" s="213"/>
    </row>
    <row r="427" spans="10:11" x14ac:dyDescent="0.25">
      <c r="J427" s="213"/>
      <c r="K427" s="213"/>
    </row>
    <row r="428" spans="10:11" x14ac:dyDescent="0.25">
      <c r="J428" s="213"/>
      <c r="K428" s="213"/>
    </row>
    <row r="429" spans="10:11" x14ac:dyDescent="0.25">
      <c r="J429" s="213"/>
      <c r="K429" s="213"/>
    </row>
    <row r="430" spans="10:11" x14ac:dyDescent="0.25">
      <c r="J430" s="213"/>
      <c r="K430" s="213"/>
    </row>
    <row r="431" spans="10:11" x14ac:dyDescent="0.25">
      <c r="J431" s="213"/>
      <c r="K431" s="213"/>
    </row>
    <row r="432" spans="10:11" x14ac:dyDescent="0.25">
      <c r="J432" s="213"/>
      <c r="K432" s="213"/>
    </row>
    <row r="433" spans="10:11" x14ac:dyDescent="0.25">
      <c r="J433" s="213"/>
      <c r="K433" s="213"/>
    </row>
    <row r="434" spans="10:11" x14ac:dyDescent="0.25">
      <c r="J434" s="213"/>
      <c r="K434" s="213"/>
    </row>
    <row r="435" spans="10:11" x14ac:dyDescent="0.25">
      <c r="J435" s="213"/>
      <c r="K435" s="213"/>
    </row>
    <row r="436" spans="10:11" x14ac:dyDescent="0.25">
      <c r="J436" s="213"/>
      <c r="K436" s="213"/>
    </row>
    <row r="437" spans="10:11" x14ac:dyDescent="0.25">
      <c r="J437" s="213"/>
      <c r="K437" s="213"/>
    </row>
    <row r="438" spans="10:11" x14ac:dyDescent="0.25">
      <c r="J438" s="213"/>
      <c r="K438" s="213"/>
    </row>
    <row r="439" spans="10:11" x14ac:dyDescent="0.25">
      <c r="J439" s="213"/>
      <c r="K439" s="213"/>
    </row>
    <row r="440" spans="10:11" x14ac:dyDescent="0.25">
      <c r="J440" s="213"/>
      <c r="K440" s="213"/>
    </row>
    <row r="441" spans="10:11" x14ac:dyDescent="0.25">
      <c r="J441" s="213"/>
      <c r="K441" s="213"/>
    </row>
    <row r="442" spans="10:11" x14ac:dyDescent="0.25">
      <c r="J442" s="213"/>
      <c r="K442" s="213"/>
    </row>
    <row r="443" spans="10:11" x14ac:dyDescent="0.25">
      <c r="J443" s="213"/>
      <c r="K443" s="213"/>
    </row>
    <row r="444" spans="10:11" x14ac:dyDescent="0.25">
      <c r="J444" s="213"/>
      <c r="K444" s="213"/>
    </row>
    <row r="445" spans="10:11" x14ac:dyDescent="0.25">
      <c r="J445" s="213"/>
      <c r="K445" s="213"/>
    </row>
    <row r="446" spans="10:11" x14ac:dyDescent="0.25">
      <c r="J446" s="213"/>
      <c r="K446" s="213"/>
    </row>
    <row r="447" spans="10:11" x14ac:dyDescent="0.25">
      <c r="J447" s="213"/>
      <c r="K447" s="213"/>
    </row>
    <row r="448" spans="10:11" x14ac:dyDescent="0.25">
      <c r="J448" s="213"/>
      <c r="K448" s="213"/>
    </row>
    <row r="449" spans="10:11" x14ac:dyDescent="0.25">
      <c r="J449" s="213"/>
      <c r="K449" s="213"/>
    </row>
    <row r="450" spans="10:11" x14ac:dyDescent="0.25">
      <c r="J450" s="213"/>
      <c r="K450" s="213"/>
    </row>
    <row r="451" spans="10:11" x14ac:dyDescent="0.25">
      <c r="J451" s="213"/>
      <c r="K451" s="213"/>
    </row>
    <row r="452" spans="10:11" x14ac:dyDescent="0.25">
      <c r="J452" s="213"/>
      <c r="K452" s="213"/>
    </row>
    <row r="453" spans="10:11" x14ac:dyDescent="0.25">
      <c r="J453" s="213"/>
      <c r="K453" s="213"/>
    </row>
    <row r="454" spans="10:11" x14ac:dyDescent="0.25">
      <c r="J454" s="213"/>
      <c r="K454" s="213"/>
    </row>
    <row r="455" spans="10:11" x14ac:dyDescent="0.25">
      <c r="J455" s="213"/>
      <c r="K455" s="213"/>
    </row>
    <row r="456" spans="10:11" x14ac:dyDescent="0.25">
      <c r="J456" s="213"/>
      <c r="K456" s="213"/>
    </row>
    <row r="457" spans="10:11" x14ac:dyDescent="0.25">
      <c r="J457" s="213"/>
      <c r="K457" s="213"/>
    </row>
    <row r="458" spans="10:11" x14ac:dyDescent="0.25">
      <c r="J458" s="213"/>
      <c r="K458" s="213"/>
    </row>
    <row r="459" spans="10:11" x14ac:dyDescent="0.25">
      <c r="J459" s="213"/>
      <c r="K459" s="213"/>
    </row>
    <row r="460" spans="10:11" x14ac:dyDescent="0.25">
      <c r="J460" s="213"/>
      <c r="K460" s="213"/>
    </row>
    <row r="461" spans="10:11" x14ac:dyDescent="0.25">
      <c r="J461" s="213"/>
      <c r="K461" s="213"/>
    </row>
    <row r="462" spans="10:11" x14ac:dyDescent="0.25">
      <c r="J462" s="213"/>
      <c r="K462" s="213"/>
    </row>
    <row r="463" spans="10:11" x14ac:dyDescent="0.25">
      <c r="J463" s="213"/>
      <c r="K463" s="213"/>
    </row>
    <row r="464" spans="10:11" x14ac:dyDescent="0.25">
      <c r="J464" s="213"/>
      <c r="K464" s="213"/>
    </row>
    <row r="465" spans="10:11" x14ac:dyDescent="0.25">
      <c r="J465" s="213"/>
      <c r="K465" s="213"/>
    </row>
    <row r="466" spans="10:11" x14ac:dyDescent="0.25">
      <c r="J466" s="213"/>
      <c r="K466" s="213"/>
    </row>
    <row r="467" spans="10:11" x14ac:dyDescent="0.25">
      <c r="J467" s="213"/>
      <c r="K467" s="213"/>
    </row>
    <row r="468" spans="10:11" x14ac:dyDescent="0.25">
      <c r="J468" s="213"/>
      <c r="K468" s="213"/>
    </row>
    <row r="469" spans="10:11" x14ac:dyDescent="0.25">
      <c r="J469" s="213"/>
      <c r="K469" s="213"/>
    </row>
    <row r="470" spans="10:11" x14ac:dyDescent="0.25">
      <c r="J470" s="213"/>
      <c r="K470" s="213"/>
    </row>
    <row r="471" spans="10:11" x14ac:dyDescent="0.25">
      <c r="J471" s="213"/>
      <c r="K471" s="213"/>
    </row>
    <row r="472" spans="10:11" x14ac:dyDescent="0.25">
      <c r="J472" s="213"/>
      <c r="K472" s="213"/>
    </row>
    <row r="473" spans="10:11" x14ac:dyDescent="0.25">
      <c r="J473" s="213"/>
      <c r="K473" s="213"/>
    </row>
    <row r="474" spans="10:11" x14ac:dyDescent="0.25">
      <c r="J474" s="213"/>
      <c r="K474" s="213"/>
    </row>
    <row r="475" spans="10:11" x14ac:dyDescent="0.25">
      <c r="J475" s="213"/>
      <c r="K475" s="213"/>
    </row>
    <row r="476" spans="10:11" x14ac:dyDescent="0.25">
      <c r="J476" s="213"/>
      <c r="K476" s="213"/>
    </row>
    <row r="477" spans="10:11" x14ac:dyDescent="0.25">
      <c r="J477" s="213"/>
      <c r="K477" s="213"/>
    </row>
    <row r="478" spans="10:11" x14ac:dyDescent="0.25">
      <c r="J478" s="213"/>
      <c r="K478" s="213"/>
    </row>
    <row r="479" spans="10:11" x14ac:dyDescent="0.25">
      <c r="J479" s="213"/>
      <c r="K479" s="213"/>
    </row>
    <row r="480" spans="10:11" x14ac:dyDescent="0.25">
      <c r="J480" s="213"/>
      <c r="K480" s="213"/>
    </row>
    <row r="481" spans="10:11" x14ac:dyDescent="0.25">
      <c r="J481" s="213"/>
      <c r="K481" s="213"/>
    </row>
    <row r="482" spans="10:11" x14ac:dyDescent="0.25">
      <c r="J482" s="213"/>
      <c r="K482" s="213"/>
    </row>
    <row r="483" spans="10:11" x14ac:dyDescent="0.25">
      <c r="J483" s="213"/>
      <c r="K483" s="213"/>
    </row>
    <row r="484" spans="10:11" x14ac:dyDescent="0.25">
      <c r="J484" s="213"/>
      <c r="K484" s="213"/>
    </row>
    <row r="485" spans="10:11" x14ac:dyDescent="0.25">
      <c r="J485" s="213"/>
      <c r="K485" s="213"/>
    </row>
    <row r="486" spans="10:11" x14ac:dyDescent="0.25">
      <c r="J486" s="213"/>
      <c r="K486" s="213"/>
    </row>
    <row r="487" spans="10:11" x14ac:dyDescent="0.25">
      <c r="J487" s="213"/>
      <c r="K487" s="213"/>
    </row>
    <row r="488" spans="10:11" x14ac:dyDescent="0.25">
      <c r="J488" s="213"/>
      <c r="K488" s="213"/>
    </row>
    <row r="489" spans="10:11" x14ac:dyDescent="0.25">
      <c r="J489" s="213"/>
      <c r="K489" s="213"/>
    </row>
    <row r="490" spans="10:11" x14ac:dyDescent="0.25">
      <c r="J490" s="213"/>
      <c r="K490" s="213"/>
    </row>
    <row r="491" spans="10:11" x14ac:dyDescent="0.25">
      <c r="J491" s="213"/>
      <c r="K491" s="213"/>
    </row>
    <row r="492" spans="10:11" x14ac:dyDescent="0.25">
      <c r="J492" s="213"/>
      <c r="K492" s="213"/>
    </row>
    <row r="493" spans="10:11" x14ac:dyDescent="0.25">
      <c r="J493" s="213"/>
      <c r="K493" s="213"/>
    </row>
    <row r="494" spans="10:11" x14ac:dyDescent="0.25">
      <c r="J494" s="213"/>
      <c r="K494" s="213"/>
    </row>
    <row r="495" spans="10:11" x14ac:dyDescent="0.25">
      <c r="J495" s="213"/>
      <c r="K495" s="213"/>
    </row>
    <row r="496" spans="10:11" x14ac:dyDescent="0.25">
      <c r="J496" s="213"/>
      <c r="K496" s="213"/>
    </row>
    <row r="497" spans="10:11" x14ac:dyDescent="0.25">
      <c r="J497" s="213"/>
      <c r="K497" s="213"/>
    </row>
    <row r="498" spans="10:11" x14ac:dyDescent="0.25">
      <c r="J498" s="213"/>
      <c r="K498" s="213"/>
    </row>
    <row r="499" spans="10:11" x14ac:dyDescent="0.25">
      <c r="J499" s="213"/>
      <c r="K499" s="213"/>
    </row>
    <row r="500" spans="10:11" x14ac:dyDescent="0.25">
      <c r="J500" s="213"/>
      <c r="K500" s="213"/>
    </row>
    <row r="501" spans="10:11" x14ac:dyDescent="0.25">
      <c r="J501" s="213"/>
      <c r="K501" s="213"/>
    </row>
    <row r="502" spans="10:11" x14ac:dyDescent="0.25">
      <c r="J502" s="213"/>
      <c r="K502" s="213"/>
    </row>
    <row r="503" spans="10:11" x14ac:dyDescent="0.25">
      <c r="J503" s="213"/>
      <c r="K503" s="213"/>
    </row>
    <row r="504" spans="10:11" x14ac:dyDescent="0.25">
      <c r="J504" s="213"/>
      <c r="K504" s="213"/>
    </row>
    <row r="505" spans="10:11" x14ac:dyDescent="0.25">
      <c r="J505" s="213"/>
      <c r="K505" s="213"/>
    </row>
    <row r="506" spans="10:11" x14ac:dyDescent="0.25">
      <c r="J506" s="213"/>
      <c r="K506" s="213"/>
    </row>
    <row r="507" spans="10:11" x14ac:dyDescent="0.25">
      <c r="J507" s="213"/>
      <c r="K507" s="213"/>
    </row>
    <row r="508" spans="10:11" x14ac:dyDescent="0.25">
      <c r="J508" s="213"/>
      <c r="K508" s="213"/>
    </row>
    <row r="509" spans="10:11" x14ac:dyDescent="0.25">
      <c r="J509" s="213"/>
      <c r="K509" s="213"/>
    </row>
    <row r="510" spans="10:11" x14ac:dyDescent="0.25">
      <c r="J510" s="213"/>
      <c r="K510" s="213"/>
    </row>
    <row r="511" spans="10:11" x14ac:dyDescent="0.25">
      <c r="J511" s="213"/>
      <c r="K511" s="213"/>
    </row>
    <row r="512" spans="10:11" x14ac:dyDescent="0.25">
      <c r="J512" s="213"/>
      <c r="K512" s="213"/>
    </row>
    <row r="513" spans="10:11" x14ac:dyDescent="0.25">
      <c r="J513" s="213"/>
      <c r="K513" s="213"/>
    </row>
    <row r="514" spans="10:11" x14ac:dyDescent="0.25">
      <c r="J514" s="213"/>
      <c r="K514" s="213"/>
    </row>
    <row r="515" spans="10:11" x14ac:dyDescent="0.25">
      <c r="J515" s="213"/>
      <c r="K515" s="213"/>
    </row>
    <row r="516" spans="10:11" x14ac:dyDescent="0.25">
      <c r="J516" s="213"/>
      <c r="K516" s="213"/>
    </row>
    <row r="517" spans="10:11" x14ac:dyDescent="0.25">
      <c r="J517" s="213"/>
      <c r="K517" s="213"/>
    </row>
    <row r="518" spans="10:11" x14ac:dyDescent="0.25">
      <c r="J518" s="213"/>
      <c r="K518" s="213"/>
    </row>
    <row r="519" spans="10:11" x14ac:dyDescent="0.25">
      <c r="J519" s="213"/>
      <c r="K519" s="213"/>
    </row>
    <row r="520" spans="10:11" x14ac:dyDescent="0.25">
      <c r="J520" s="213"/>
      <c r="K520" s="213"/>
    </row>
    <row r="521" spans="10:11" x14ac:dyDescent="0.25">
      <c r="J521" s="213"/>
      <c r="K521" s="213"/>
    </row>
    <row r="522" spans="10:11" x14ac:dyDescent="0.25">
      <c r="J522" s="213"/>
      <c r="K522" s="213"/>
    </row>
    <row r="523" spans="10:11" x14ac:dyDescent="0.25">
      <c r="J523" s="213"/>
      <c r="K523" s="213"/>
    </row>
    <row r="524" spans="10:11" x14ac:dyDescent="0.25">
      <c r="J524" s="213"/>
      <c r="K524" s="213"/>
    </row>
    <row r="525" spans="10:11" x14ac:dyDescent="0.25">
      <c r="J525" s="213"/>
      <c r="K525" s="213"/>
    </row>
    <row r="526" spans="10:11" x14ac:dyDescent="0.25">
      <c r="J526" s="213"/>
      <c r="K526" s="213"/>
    </row>
    <row r="527" spans="10:11" x14ac:dyDescent="0.25">
      <c r="J527" s="213"/>
      <c r="K527" s="213"/>
    </row>
    <row r="528" spans="10:11" x14ac:dyDescent="0.25">
      <c r="J528" s="213"/>
      <c r="K528" s="213"/>
    </row>
    <row r="529" spans="10:11" x14ac:dyDescent="0.25">
      <c r="J529" s="213"/>
      <c r="K529" s="213"/>
    </row>
    <row r="530" spans="10:11" x14ac:dyDescent="0.25">
      <c r="J530" s="213"/>
      <c r="K530" s="213"/>
    </row>
    <row r="531" spans="10:11" x14ac:dyDescent="0.25">
      <c r="J531" s="213"/>
      <c r="K531" s="213"/>
    </row>
    <row r="532" spans="10:11" x14ac:dyDescent="0.25">
      <c r="J532" s="213"/>
      <c r="K532" s="213"/>
    </row>
    <row r="533" spans="10:11" x14ac:dyDescent="0.25">
      <c r="J533" s="213"/>
      <c r="K533" s="213"/>
    </row>
    <row r="534" spans="10:11" x14ac:dyDescent="0.25">
      <c r="J534" s="213"/>
      <c r="K534" s="213"/>
    </row>
    <row r="535" spans="10:11" x14ac:dyDescent="0.25">
      <c r="J535" s="213"/>
      <c r="K535" s="213"/>
    </row>
    <row r="536" spans="10:11" x14ac:dyDescent="0.25">
      <c r="J536" s="213"/>
      <c r="K536" s="213"/>
    </row>
    <row r="537" spans="10:11" x14ac:dyDescent="0.25">
      <c r="J537" s="213"/>
      <c r="K537" s="213"/>
    </row>
    <row r="538" spans="10:11" x14ac:dyDescent="0.25">
      <c r="J538" s="213"/>
      <c r="K538" s="213"/>
    </row>
    <row r="539" spans="10:11" x14ac:dyDescent="0.25">
      <c r="J539" s="213"/>
      <c r="K539" s="213"/>
    </row>
    <row r="540" spans="10:11" x14ac:dyDescent="0.25">
      <c r="J540" s="213"/>
      <c r="K540" s="213"/>
    </row>
    <row r="541" spans="10:11" x14ac:dyDescent="0.25">
      <c r="J541" s="213"/>
      <c r="K541" s="213"/>
    </row>
    <row r="542" spans="10:11" x14ac:dyDescent="0.25">
      <c r="J542" s="213"/>
      <c r="K542" s="213"/>
    </row>
    <row r="543" spans="10:11" x14ac:dyDescent="0.25">
      <c r="J543" s="213"/>
      <c r="K543" s="213"/>
    </row>
    <row r="544" spans="10:11" x14ac:dyDescent="0.25">
      <c r="J544" s="213"/>
      <c r="K544" s="213"/>
    </row>
    <row r="545" spans="10:11" x14ac:dyDescent="0.25">
      <c r="J545" s="213"/>
      <c r="K545" s="213"/>
    </row>
    <row r="546" spans="10:11" x14ac:dyDescent="0.25">
      <c r="J546" s="213"/>
      <c r="K546" s="213"/>
    </row>
    <row r="547" spans="10:11" x14ac:dyDescent="0.25">
      <c r="J547" s="213"/>
      <c r="K547" s="213"/>
    </row>
    <row r="548" spans="10:11" x14ac:dyDescent="0.25">
      <c r="J548" s="213"/>
      <c r="K548" s="213"/>
    </row>
    <row r="549" spans="10:11" x14ac:dyDescent="0.25">
      <c r="J549" s="213"/>
      <c r="K549" s="213"/>
    </row>
    <row r="550" spans="10:11" x14ac:dyDescent="0.25">
      <c r="J550" s="213"/>
      <c r="K550" s="213"/>
    </row>
    <row r="551" spans="10:11" x14ac:dyDescent="0.25">
      <c r="J551" s="213"/>
      <c r="K551" s="213"/>
    </row>
    <row r="552" spans="10:11" x14ac:dyDescent="0.25">
      <c r="J552" s="213"/>
      <c r="K552" s="213"/>
    </row>
    <row r="553" spans="10:11" x14ac:dyDescent="0.25">
      <c r="J553" s="213"/>
      <c r="K553" s="213"/>
    </row>
    <row r="554" spans="10:11" x14ac:dyDescent="0.25">
      <c r="J554" s="213"/>
      <c r="K554" s="213"/>
    </row>
    <row r="555" spans="10:11" x14ac:dyDescent="0.25">
      <c r="J555" s="213"/>
      <c r="K555" s="213"/>
    </row>
    <row r="556" spans="10:11" x14ac:dyDescent="0.25">
      <c r="J556" s="213"/>
      <c r="K556" s="213"/>
    </row>
    <row r="557" spans="10:11" x14ac:dyDescent="0.25">
      <c r="J557" s="213"/>
      <c r="K557" s="213"/>
    </row>
    <row r="558" spans="10:11" x14ac:dyDescent="0.25">
      <c r="J558" s="213"/>
      <c r="K558" s="213"/>
    </row>
    <row r="559" spans="10:11" x14ac:dyDescent="0.25">
      <c r="J559" s="213"/>
      <c r="K559" s="213"/>
    </row>
    <row r="560" spans="10:11" x14ac:dyDescent="0.25">
      <c r="J560" s="213"/>
      <c r="K560" s="213"/>
    </row>
    <row r="561" spans="10:11" x14ac:dyDescent="0.25">
      <c r="J561" s="213"/>
      <c r="K561" s="213"/>
    </row>
    <row r="562" spans="10:11" x14ac:dyDescent="0.25">
      <c r="J562" s="213"/>
      <c r="K562" s="213"/>
    </row>
    <row r="563" spans="10:11" x14ac:dyDescent="0.25">
      <c r="J563" s="213"/>
      <c r="K563" s="213"/>
    </row>
    <row r="564" spans="10:11" x14ac:dyDescent="0.25">
      <c r="J564" s="213"/>
      <c r="K564" s="213"/>
    </row>
    <row r="565" spans="10:11" x14ac:dyDescent="0.25">
      <c r="J565" s="213"/>
      <c r="K565" s="213"/>
    </row>
    <row r="566" spans="10:11" x14ac:dyDescent="0.25">
      <c r="J566" s="213"/>
      <c r="K566" s="213"/>
    </row>
    <row r="567" spans="10:11" x14ac:dyDescent="0.25">
      <c r="J567" s="213"/>
      <c r="K567" s="213"/>
    </row>
    <row r="568" spans="10:11" x14ac:dyDescent="0.25">
      <c r="J568" s="213"/>
      <c r="K568" s="213"/>
    </row>
    <row r="569" spans="10:11" x14ac:dyDescent="0.25">
      <c r="J569" s="213"/>
      <c r="K569" s="213"/>
    </row>
    <row r="570" spans="10:11" x14ac:dyDescent="0.25">
      <c r="J570" s="213"/>
      <c r="K570" s="213"/>
    </row>
    <row r="571" spans="10:11" x14ac:dyDescent="0.25">
      <c r="J571" s="213"/>
      <c r="K571" s="213"/>
    </row>
    <row r="572" spans="10:11" x14ac:dyDescent="0.25">
      <c r="J572" s="213"/>
      <c r="K572" s="213"/>
    </row>
    <row r="573" spans="10:11" x14ac:dyDescent="0.25">
      <c r="J573" s="213"/>
      <c r="K573" s="213"/>
    </row>
    <row r="574" spans="10:11" x14ac:dyDescent="0.25">
      <c r="J574" s="213"/>
      <c r="K574" s="213"/>
    </row>
    <row r="575" spans="10:11" x14ac:dyDescent="0.25">
      <c r="J575" s="213"/>
      <c r="K575" s="213"/>
    </row>
    <row r="576" spans="10:11" x14ac:dyDescent="0.25">
      <c r="J576" s="213"/>
      <c r="K576" s="213"/>
    </row>
    <row r="577" spans="10:11" x14ac:dyDescent="0.25">
      <c r="J577" s="213"/>
      <c r="K577" s="213"/>
    </row>
    <row r="578" spans="10:11" x14ac:dyDescent="0.25">
      <c r="J578" s="213"/>
      <c r="K578" s="213"/>
    </row>
    <row r="579" spans="10:11" x14ac:dyDescent="0.25">
      <c r="J579" s="213"/>
      <c r="K579" s="213"/>
    </row>
    <row r="580" spans="10:11" x14ac:dyDescent="0.25">
      <c r="J580" s="213"/>
      <c r="K580" s="213"/>
    </row>
    <row r="581" spans="10:11" x14ac:dyDescent="0.25">
      <c r="J581" s="213"/>
      <c r="K581" s="213"/>
    </row>
    <row r="582" spans="10:11" x14ac:dyDescent="0.25">
      <c r="J582" s="213"/>
      <c r="K582" s="213"/>
    </row>
    <row r="583" spans="10:11" x14ac:dyDescent="0.25">
      <c r="J583" s="213"/>
      <c r="K583" s="213"/>
    </row>
    <row r="584" spans="10:11" x14ac:dyDescent="0.25">
      <c r="J584" s="213"/>
      <c r="K584" s="213"/>
    </row>
    <row r="585" spans="10:11" x14ac:dyDescent="0.25">
      <c r="J585" s="213"/>
      <c r="K585" s="213"/>
    </row>
    <row r="586" spans="10:11" x14ac:dyDescent="0.25">
      <c r="J586" s="213"/>
      <c r="K586" s="213"/>
    </row>
    <row r="587" spans="10:11" x14ac:dyDescent="0.25">
      <c r="J587" s="213"/>
      <c r="K587" s="213"/>
    </row>
    <row r="588" spans="10:11" x14ac:dyDescent="0.25">
      <c r="J588" s="213"/>
      <c r="K588" s="213"/>
    </row>
    <row r="589" spans="10:11" x14ac:dyDescent="0.25">
      <c r="J589" s="213"/>
      <c r="K589" s="213"/>
    </row>
    <row r="590" spans="10:11" x14ac:dyDescent="0.25">
      <c r="J590" s="213"/>
      <c r="K590" s="213"/>
    </row>
    <row r="591" spans="10:11" x14ac:dyDescent="0.25">
      <c r="J591" s="213"/>
      <c r="K591" s="213"/>
    </row>
    <row r="592" spans="10:11" x14ac:dyDescent="0.25">
      <c r="J592" s="213"/>
      <c r="K592" s="213"/>
    </row>
    <row r="593" spans="10:11" x14ac:dyDescent="0.25">
      <c r="J593" s="213"/>
      <c r="K593" s="213"/>
    </row>
    <row r="594" spans="10:11" x14ac:dyDescent="0.25">
      <c r="J594" s="213"/>
      <c r="K594" s="213"/>
    </row>
    <row r="595" spans="10:11" x14ac:dyDescent="0.25">
      <c r="J595" s="213"/>
      <c r="K595" s="213"/>
    </row>
    <row r="596" spans="10:11" x14ac:dyDescent="0.25">
      <c r="J596" s="213"/>
      <c r="K596" s="213"/>
    </row>
    <row r="597" spans="10:11" x14ac:dyDescent="0.25">
      <c r="J597" s="213"/>
      <c r="K597" s="213"/>
    </row>
    <row r="598" spans="10:11" x14ac:dyDescent="0.25">
      <c r="J598" s="213"/>
      <c r="K598" s="213"/>
    </row>
    <row r="599" spans="10:11" x14ac:dyDescent="0.25">
      <c r="J599" s="213"/>
      <c r="K599" s="213"/>
    </row>
    <row r="600" spans="10:11" x14ac:dyDescent="0.25">
      <c r="J600" s="213"/>
      <c r="K600" s="213"/>
    </row>
    <row r="601" spans="10:11" x14ac:dyDescent="0.25">
      <c r="J601" s="213"/>
      <c r="K601" s="213"/>
    </row>
    <row r="602" spans="10:11" x14ac:dyDescent="0.25">
      <c r="J602" s="213"/>
      <c r="K602" s="213"/>
    </row>
    <row r="603" spans="10:11" x14ac:dyDescent="0.25">
      <c r="J603" s="213"/>
      <c r="K603" s="213"/>
    </row>
    <row r="604" spans="10:11" x14ac:dyDescent="0.25">
      <c r="J604" s="213"/>
      <c r="K604" s="213"/>
    </row>
    <row r="605" spans="10:11" x14ac:dyDescent="0.25">
      <c r="J605" s="213"/>
      <c r="K605" s="213"/>
    </row>
    <row r="606" spans="10:11" x14ac:dyDescent="0.25">
      <c r="J606" s="213"/>
      <c r="K606" s="213"/>
    </row>
    <row r="607" spans="10:11" x14ac:dyDescent="0.25">
      <c r="J607" s="213"/>
      <c r="K607" s="213"/>
    </row>
    <row r="608" spans="10:11" x14ac:dyDescent="0.25">
      <c r="J608" s="213"/>
      <c r="K608" s="213"/>
    </row>
    <row r="609" spans="10:11" x14ac:dyDescent="0.25">
      <c r="J609" s="213"/>
      <c r="K609" s="213"/>
    </row>
    <row r="610" spans="10:11" x14ac:dyDescent="0.25">
      <c r="J610" s="213"/>
      <c r="K610" s="213"/>
    </row>
    <row r="611" spans="10:11" x14ac:dyDescent="0.25">
      <c r="J611" s="213"/>
      <c r="K611" s="213"/>
    </row>
    <row r="612" spans="10:11" x14ac:dyDescent="0.25">
      <c r="J612" s="213"/>
      <c r="K612" s="213"/>
    </row>
    <row r="613" spans="10:11" x14ac:dyDescent="0.25">
      <c r="J613" s="213"/>
      <c r="K613" s="213"/>
    </row>
    <row r="614" spans="10:11" x14ac:dyDescent="0.25">
      <c r="J614" s="213"/>
      <c r="K614" s="213"/>
    </row>
    <row r="615" spans="10:11" x14ac:dyDescent="0.25">
      <c r="J615" s="213"/>
      <c r="K615" s="213"/>
    </row>
    <row r="616" spans="10:11" x14ac:dyDescent="0.25">
      <c r="J616" s="213"/>
      <c r="K616" s="213"/>
    </row>
    <row r="617" spans="10:11" x14ac:dyDescent="0.25">
      <c r="J617" s="213"/>
      <c r="K617" s="213"/>
    </row>
    <row r="618" spans="10:11" x14ac:dyDescent="0.25">
      <c r="J618" s="213"/>
      <c r="K618" s="213"/>
    </row>
    <row r="619" spans="10:11" x14ac:dyDescent="0.25">
      <c r="J619" s="213"/>
      <c r="K619" s="213"/>
    </row>
    <row r="620" spans="10:11" x14ac:dyDescent="0.25">
      <c r="J620" s="213"/>
      <c r="K620" s="213"/>
    </row>
    <row r="621" spans="10:11" x14ac:dyDescent="0.25">
      <c r="J621" s="213"/>
      <c r="K621" s="213"/>
    </row>
    <row r="622" spans="10:11" x14ac:dyDescent="0.25">
      <c r="J622" s="213"/>
      <c r="K622" s="213"/>
    </row>
    <row r="623" spans="10:11" x14ac:dyDescent="0.25">
      <c r="J623" s="213"/>
      <c r="K623" s="213"/>
    </row>
    <row r="624" spans="10:11" x14ac:dyDescent="0.25">
      <c r="J624" s="213"/>
      <c r="K624" s="213"/>
    </row>
    <row r="625" spans="10:11" x14ac:dyDescent="0.25">
      <c r="J625" s="213"/>
      <c r="K625" s="213"/>
    </row>
    <row r="626" spans="10:11" x14ac:dyDescent="0.25">
      <c r="J626" s="213"/>
      <c r="K626" s="213"/>
    </row>
    <row r="627" spans="10:11" x14ac:dyDescent="0.25">
      <c r="J627" s="213"/>
      <c r="K627" s="213"/>
    </row>
    <row r="628" spans="10:11" x14ac:dyDescent="0.25">
      <c r="J628" s="213"/>
      <c r="K628" s="213"/>
    </row>
    <row r="629" spans="10:11" x14ac:dyDescent="0.25">
      <c r="J629" s="213"/>
      <c r="K629" s="213"/>
    </row>
    <row r="630" spans="10:11" x14ac:dyDescent="0.25">
      <c r="J630" s="213"/>
      <c r="K630" s="213"/>
    </row>
    <row r="631" spans="10:11" x14ac:dyDescent="0.25">
      <c r="J631" s="213"/>
      <c r="K631" s="213"/>
    </row>
    <row r="632" spans="10:11" x14ac:dyDescent="0.25">
      <c r="J632" s="213"/>
      <c r="K632" s="213"/>
    </row>
    <row r="633" spans="10:11" x14ac:dyDescent="0.25">
      <c r="J633" s="213"/>
      <c r="K633" s="213"/>
    </row>
    <row r="634" spans="10:11" x14ac:dyDescent="0.25">
      <c r="J634" s="213"/>
      <c r="K634" s="213"/>
    </row>
    <row r="635" spans="10:11" x14ac:dyDescent="0.25">
      <c r="J635" s="213"/>
      <c r="K635" s="213"/>
    </row>
    <row r="636" spans="10:11" x14ac:dyDescent="0.25">
      <c r="J636" s="213"/>
      <c r="K636" s="213"/>
    </row>
    <row r="637" spans="10:11" x14ac:dyDescent="0.25">
      <c r="J637" s="213"/>
      <c r="K637" s="213"/>
    </row>
    <row r="638" spans="10:11" x14ac:dyDescent="0.25">
      <c r="J638" s="213"/>
      <c r="K638" s="213"/>
    </row>
    <row r="639" spans="10:11" x14ac:dyDescent="0.25">
      <c r="J639" s="213"/>
      <c r="K639" s="213"/>
    </row>
    <row r="640" spans="10:11" x14ac:dyDescent="0.25">
      <c r="J640" s="213"/>
      <c r="K640" s="213"/>
    </row>
    <row r="641" spans="10:11" x14ac:dyDescent="0.25">
      <c r="J641" s="213"/>
      <c r="K641" s="213"/>
    </row>
    <row r="642" spans="10:11" x14ac:dyDescent="0.25">
      <c r="J642" s="213"/>
      <c r="K642" s="213"/>
    </row>
    <row r="643" spans="10:11" x14ac:dyDescent="0.25">
      <c r="J643" s="213"/>
      <c r="K643" s="213"/>
    </row>
    <row r="644" spans="10:11" x14ac:dyDescent="0.25">
      <c r="J644" s="213"/>
      <c r="K644" s="213"/>
    </row>
    <row r="645" spans="10:11" x14ac:dyDescent="0.25">
      <c r="J645" s="213"/>
      <c r="K645" s="213"/>
    </row>
    <row r="646" spans="10:11" x14ac:dyDescent="0.25">
      <c r="J646" s="213"/>
      <c r="K646" s="213"/>
    </row>
    <row r="647" spans="10:11" x14ac:dyDescent="0.25">
      <c r="J647" s="213"/>
      <c r="K647" s="213"/>
    </row>
    <row r="648" spans="10:11" x14ac:dyDescent="0.25">
      <c r="J648" s="213"/>
      <c r="K648" s="213"/>
    </row>
    <row r="649" spans="10:11" x14ac:dyDescent="0.25">
      <c r="J649" s="213"/>
      <c r="K649" s="213"/>
    </row>
    <row r="650" spans="10:11" x14ac:dyDescent="0.25">
      <c r="J650" s="213"/>
      <c r="K650" s="213"/>
    </row>
    <row r="651" spans="10:11" x14ac:dyDescent="0.25">
      <c r="J651" s="213"/>
      <c r="K651" s="213"/>
    </row>
    <row r="652" spans="10:11" x14ac:dyDescent="0.25">
      <c r="J652" s="213"/>
      <c r="K652" s="213"/>
    </row>
    <row r="653" spans="10:11" x14ac:dyDescent="0.25">
      <c r="J653" s="213"/>
      <c r="K653" s="213"/>
    </row>
    <row r="654" spans="10:11" x14ac:dyDescent="0.25">
      <c r="J654" s="213"/>
      <c r="K654" s="213"/>
    </row>
    <row r="655" spans="10:11" x14ac:dyDescent="0.25">
      <c r="J655" s="213"/>
      <c r="K655" s="213"/>
    </row>
    <row r="656" spans="10:11" x14ac:dyDescent="0.25">
      <c r="J656" s="213"/>
      <c r="K656" s="213"/>
    </row>
    <row r="657" spans="10:11" x14ac:dyDescent="0.25">
      <c r="J657" s="213"/>
      <c r="K657" s="213"/>
    </row>
    <row r="658" spans="10:11" x14ac:dyDescent="0.25">
      <c r="J658" s="213"/>
      <c r="K658" s="213"/>
    </row>
    <row r="659" spans="10:11" x14ac:dyDescent="0.25">
      <c r="J659" s="213"/>
      <c r="K659" s="213"/>
    </row>
    <row r="660" spans="10:11" x14ac:dyDescent="0.25">
      <c r="J660" s="213"/>
      <c r="K660" s="213"/>
    </row>
    <row r="661" spans="10:11" x14ac:dyDescent="0.25">
      <c r="J661" s="213"/>
      <c r="K661" s="213"/>
    </row>
    <row r="662" spans="10:11" x14ac:dyDescent="0.25">
      <c r="J662" s="213"/>
      <c r="K662" s="213"/>
    </row>
    <row r="663" spans="10:11" x14ac:dyDescent="0.25">
      <c r="J663" s="213"/>
      <c r="K663" s="213"/>
    </row>
    <row r="664" spans="10:11" x14ac:dyDescent="0.25">
      <c r="J664" s="213"/>
      <c r="K664" s="213"/>
    </row>
    <row r="665" spans="10:11" x14ac:dyDescent="0.25">
      <c r="J665" s="213"/>
      <c r="K665" s="213"/>
    </row>
    <row r="666" spans="10:11" x14ac:dyDescent="0.25">
      <c r="J666" s="213"/>
      <c r="K666" s="213"/>
    </row>
    <row r="667" spans="10:11" x14ac:dyDescent="0.25">
      <c r="J667" s="213"/>
      <c r="K667" s="213"/>
    </row>
    <row r="668" spans="10:11" x14ac:dyDescent="0.25">
      <c r="J668" s="213"/>
      <c r="K668" s="213"/>
    </row>
    <row r="669" spans="10:11" x14ac:dyDescent="0.25">
      <c r="J669" s="213"/>
      <c r="K669" s="213"/>
    </row>
    <row r="670" spans="10:11" x14ac:dyDescent="0.25">
      <c r="J670" s="213"/>
      <c r="K670" s="213"/>
    </row>
    <row r="671" spans="10:11" x14ac:dyDescent="0.25">
      <c r="J671" s="213"/>
      <c r="K671" s="213"/>
    </row>
    <row r="672" spans="10:11" x14ac:dyDescent="0.25">
      <c r="J672" s="213"/>
      <c r="K672" s="213"/>
    </row>
    <row r="673" spans="10:11" x14ac:dyDescent="0.25">
      <c r="J673" s="213"/>
      <c r="K673" s="213"/>
    </row>
    <row r="674" spans="10:11" x14ac:dyDescent="0.25">
      <c r="J674" s="213"/>
      <c r="K674" s="213"/>
    </row>
    <row r="675" spans="10:11" x14ac:dyDescent="0.25">
      <c r="J675" s="213"/>
      <c r="K675" s="213"/>
    </row>
    <row r="676" spans="10:11" x14ac:dyDescent="0.25">
      <c r="J676" s="213"/>
      <c r="K676" s="213"/>
    </row>
    <row r="677" spans="10:11" x14ac:dyDescent="0.25">
      <c r="J677" s="213"/>
      <c r="K677" s="213"/>
    </row>
    <row r="678" spans="10:11" x14ac:dyDescent="0.25">
      <c r="J678" s="213"/>
      <c r="K678" s="213"/>
    </row>
    <row r="679" spans="10:11" x14ac:dyDescent="0.25">
      <c r="J679" s="213"/>
      <c r="K679" s="213"/>
    </row>
    <row r="680" spans="10:11" x14ac:dyDescent="0.25">
      <c r="J680" s="213"/>
      <c r="K680" s="213"/>
    </row>
    <row r="681" spans="10:11" x14ac:dyDescent="0.25">
      <c r="J681" s="213"/>
      <c r="K681" s="213"/>
    </row>
    <row r="682" spans="10:11" x14ac:dyDescent="0.25">
      <c r="J682" s="213"/>
      <c r="K682" s="213"/>
    </row>
    <row r="683" spans="10:11" x14ac:dyDescent="0.25">
      <c r="J683" s="213"/>
      <c r="K683" s="213"/>
    </row>
    <row r="684" spans="10:11" x14ac:dyDescent="0.25">
      <c r="J684" s="213"/>
      <c r="K684" s="213"/>
    </row>
    <row r="685" spans="10:11" x14ac:dyDescent="0.25">
      <c r="J685" s="213"/>
      <c r="K685" s="213"/>
    </row>
    <row r="686" spans="10:11" x14ac:dyDescent="0.25">
      <c r="J686" s="213"/>
      <c r="K686" s="213"/>
    </row>
    <row r="687" spans="10:11" x14ac:dyDescent="0.25">
      <c r="J687" s="213"/>
      <c r="K687" s="213"/>
    </row>
    <row r="688" spans="10:11" x14ac:dyDescent="0.25">
      <c r="J688" s="213"/>
      <c r="K688" s="213"/>
    </row>
    <row r="689" spans="10:11" x14ac:dyDescent="0.25">
      <c r="J689" s="213"/>
      <c r="K689" s="213"/>
    </row>
    <row r="690" spans="10:11" x14ac:dyDescent="0.25">
      <c r="J690" s="213"/>
      <c r="K690" s="213"/>
    </row>
    <row r="691" spans="10:11" x14ac:dyDescent="0.25">
      <c r="J691" s="213"/>
      <c r="K691" s="213"/>
    </row>
    <row r="692" spans="10:11" x14ac:dyDescent="0.25">
      <c r="J692" s="213"/>
      <c r="K692" s="213"/>
    </row>
    <row r="693" spans="10:11" x14ac:dyDescent="0.25">
      <c r="J693" s="213"/>
      <c r="K693" s="213"/>
    </row>
    <row r="694" spans="10:11" x14ac:dyDescent="0.25">
      <c r="J694" s="213"/>
      <c r="K694" s="213"/>
    </row>
    <row r="695" spans="10:11" x14ac:dyDescent="0.25">
      <c r="J695" s="213"/>
      <c r="K695" s="213"/>
    </row>
    <row r="696" spans="10:11" x14ac:dyDescent="0.25">
      <c r="J696" s="213"/>
      <c r="K696" s="213"/>
    </row>
    <row r="697" spans="10:11" x14ac:dyDescent="0.25">
      <c r="J697" s="213"/>
      <c r="K697" s="213"/>
    </row>
    <row r="698" spans="10:11" x14ac:dyDescent="0.25">
      <c r="J698" s="213"/>
      <c r="K698" s="213"/>
    </row>
    <row r="699" spans="10:11" x14ac:dyDescent="0.25">
      <c r="J699" s="213"/>
      <c r="K699" s="213"/>
    </row>
    <row r="700" spans="10:11" x14ac:dyDescent="0.25">
      <c r="J700" s="213"/>
      <c r="K700" s="213"/>
    </row>
    <row r="701" spans="10:11" x14ac:dyDescent="0.25">
      <c r="J701" s="213"/>
      <c r="K701" s="213"/>
    </row>
    <row r="702" spans="10:11" x14ac:dyDescent="0.25">
      <c r="J702" s="213"/>
      <c r="K702" s="213"/>
    </row>
    <row r="703" spans="10:11" x14ac:dyDescent="0.25">
      <c r="J703" s="213"/>
      <c r="K703" s="213"/>
    </row>
    <row r="704" spans="10:11" x14ac:dyDescent="0.25">
      <c r="J704" s="213"/>
      <c r="K704" s="213"/>
    </row>
    <row r="705" spans="10:11" x14ac:dyDescent="0.25">
      <c r="J705" s="213"/>
      <c r="K705" s="213"/>
    </row>
    <row r="706" spans="10:11" x14ac:dyDescent="0.25">
      <c r="J706" s="213"/>
      <c r="K706" s="213"/>
    </row>
    <row r="707" spans="10:11" x14ac:dyDescent="0.25">
      <c r="J707" s="213"/>
      <c r="K707" s="213"/>
    </row>
    <row r="708" spans="10:11" x14ac:dyDescent="0.25">
      <c r="J708" s="213"/>
      <c r="K708" s="213"/>
    </row>
    <row r="709" spans="10:11" x14ac:dyDescent="0.25">
      <c r="J709" s="213"/>
      <c r="K709" s="213"/>
    </row>
    <row r="710" spans="10:11" x14ac:dyDescent="0.25">
      <c r="J710" s="213"/>
      <c r="K710" s="213"/>
    </row>
    <row r="711" spans="10:11" x14ac:dyDescent="0.25">
      <c r="J711" s="213"/>
      <c r="K711" s="213"/>
    </row>
    <row r="712" spans="10:11" x14ac:dyDescent="0.25">
      <c r="J712" s="213"/>
      <c r="K712" s="213"/>
    </row>
    <row r="713" spans="10:11" x14ac:dyDescent="0.25">
      <c r="J713" s="213"/>
      <c r="K713" s="213"/>
    </row>
    <row r="714" spans="10:11" x14ac:dyDescent="0.25">
      <c r="J714" s="213"/>
      <c r="K714" s="213"/>
    </row>
    <row r="715" spans="10:11" x14ac:dyDescent="0.25">
      <c r="J715" s="213"/>
      <c r="K715" s="213"/>
    </row>
    <row r="716" spans="10:11" x14ac:dyDescent="0.25">
      <c r="J716" s="213"/>
      <c r="K716" s="213"/>
    </row>
    <row r="717" spans="10:11" x14ac:dyDescent="0.25">
      <c r="J717" s="213"/>
      <c r="K717" s="213"/>
    </row>
    <row r="718" spans="10:11" x14ac:dyDescent="0.25">
      <c r="J718" s="213"/>
      <c r="K718" s="213"/>
    </row>
    <row r="719" spans="10:11" x14ac:dyDescent="0.25">
      <c r="J719" s="213"/>
      <c r="K719" s="213"/>
    </row>
    <row r="720" spans="10:11" x14ac:dyDescent="0.25">
      <c r="J720" s="213"/>
      <c r="K720" s="213"/>
    </row>
    <row r="721" spans="10:11" x14ac:dyDescent="0.25">
      <c r="J721" s="213"/>
      <c r="K721" s="213"/>
    </row>
    <row r="722" spans="10:11" x14ac:dyDescent="0.25">
      <c r="J722" s="213"/>
      <c r="K722" s="213"/>
    </row>
    <row r="723" spans="10:11" x14ac:dyDescent="0.25">
      <c r="J723" s="213"/>
      <c r="K723" s="213"/>
    </row>
    <row r="724" spans="10:11" x14ac:dyDescent="0.25">
      <c r="J724" s="213"/>
      <c r="K724" s="213"/>
    </row>
    <row r="725" spans="10:11" x14ac:dyDescent="0.25">
      <c r="J725" s="213"/>
      <c r="K725" s="213"/>
    </row>
    <row r="726" spans="10:11" x14ac:dyDescent="0.25">
      <c r="J726" s="213"/>
      <c r="K726" s="213"/>
    </row>
    <row r="727" spans="10:11" x14ac:dyDescent="0.25">
      <c r="J727" s="213"/>
      <c r="K727" s="213"/>
    </row>
    <row r="728" spans="10:11" x14ac:dyDescent="0.25">
      <c r="J728" s="213"/>
      <c r="K728" s="213"/>
    </row>
    <row r="729" spans="10:11" x14ac:dyDescent="0.25">
      <c r="J729" s="213"/>
      <c r="K729" s="213"/>
    </row>
    <row r="730" spans="10:11" x14ac:dyDescent="0.25">
      <c r="J730" s="213"/>
      <c r="K730" s="213"/>
    </row>
    <row r="731" spans="10:11" x14ac:dyDescent="0.25">
      <c r="J731" s="213"/>
      <c r="K731" s="213"/>
    </row>
    <row r="732" spans="10:11" x14ac:dyDescent="0.25">
      <c r="J732" s="213"/>
      <c r="K732" s="213"/>
    </row>
    <row r="733" spans="10:11" x14ac:dyDescent="0.25">
      <c r="J733" s="213"/>
      <c r="K733" s="213"/>
    </row>
    <row r="734" spans="10:11" x14ac:dyDescent="0.25">
      <c r="J734" s="213"/>
      <c r="K734" s="213"/>
    </row>
    <row r="735" spans="10:11" x14ac:dyDescent="0.25">
      <c r="J735" s="213"/>
      <c r="K735" s="213"/>
    </row>
    <row r="736" spans="10:11" x14ac:dyDescent="0.25">
      <c r="J736" s="213"/>
      <c r="K736" s="213"/>
    </row>
    <row r="737" spans="10:11" x14ac:dyDescent="0.25">
      <c r="J737" s="213"/>
      <c r="K737" s="213"/>
    </row>
    <row r="738" spans="10:11" x14ac:dyDescent="0.25">
      <c r="J738" s="213"/>
      <c r="K738" s="213"/>
    </row>
    <row r="739" spans="10:11" x14ac:dyDescent="0.25">
      <c r="J739" s="213"/>
      <c r="K739" s="213"/>
    </row>
    <row r="740" spans="10:11" x14ac:dyDescent="0.25">
      <c r="J740" s="213"/>
      <c r="K740" s="213"/>
    </row>
    <row r="741" spans="10:11" x14ac:dyDescent="0.25">
      <c r="J741" s="213"/>
      <c r="K741" s="213"/>
    </row>
    <row r="742" spans="10:11" x14ac:dyDescent="0.25">
      <c r="J742" s="213"/>
      <c r="K742" s="213"/>
    </row>
    <row r="743" spans="10:11" x14ac:dyDescent="0.25">
      <c r="J743" s="213"/>
      <c r="K743" s="213"/>
    </row>
    <row r="744" spans="10:11" x14ac:dyDescent="0.25">
      <c r="J744" s="213"/>
      <c r="K744" s="213"/>
    </row>
    <row r="745" spans="10:11" x14ac:dyDescent="0.25">
      <c r="J745" s="213"/>
      <c r="K745" s="213"/>
    </row>
    <row r="746" spans="10:11" x14ac:dyDescent="0.25">
      <c r="J746" s="213"/>
      <c r="K746" s="213"/>
    </row>
    <row r="747" spans="10:11" x14ac:dyDescent="0.25">
      <c r="J747" s="213"/>
      <c r="K747" s="213"/>
    </row>
    <row r="748" spans="10:11" x14ac:dyDescent="0.25">
      <c r="J748" s="213"/>
      <c r="K748" s="213"/>
    </row>
    <row r="749" spans="10:11" x14ac:dyDescent="0.25">
      <c r="J749" s="213"/>
      <c r="K749" s="213"/>
    </row>
    <row r="750" spans="10:11" x14ac:dyDescent="0.25">
      <c r="J750" s="213"/>
      <c r="K750" s="213"/>
    </row>
    <row r="751" spans="10:11" x14ac:dyDescent="0.25">
      <c r="J751" s="213"/>
      <c r="K751" s="213"/>
    </row>
    <row r="752" spans="10:11" x14ac:dyDescent="0.25">
      <c r="J752" s="213"/>
      <c r="K752" s="213"/>
    </row>
    <row r="753" spans="10:11" x14ac:dyDescent="0.25">
      <c r="J753" s="213"/>
      <c r="K753" s="213"/>
    </row>
    <row r="754" spans="10:11" x14ac:dyDescent="0.25">
      <c r="J754" s="213"/>
      <c r="K754" s="213"/>
    </row>
    <row r="755" spans="10:11" x14ac:dyDescent="0.25">
      <c r="J755" s="213"/>
      <c r="K755" s="213"/>
    </row>
    <row r="756" spans="10:11" x14ac:dyDescent="0.25">
      <c r="J756" s="213"/>
      <c r="K756" s="213"/>
    </row>
    <row r="757" spans="10:11" x14ac:dyDescent="0.25">
      <c r="J757" s="213"/>
      <c r="K757" s="213"/>
    </row>
    <row r="758" spans="10:11" x14ac:dyDescent="0.25">
      <c r="J758" s="213"/>
      <c r="K758" s="213"/>
    </row>
    <row r="759" spans="10:11" x14ac:dyDescent="0.25">
      <c r="J759" s="213"/>
      <c r="K759" s="213"/>
    </row>
    <row r="760" spans="10:11" x14ac:dyDescent="0.25">
      <c r="J760" s="213"/>
      <c r="K760" s="213"/>
    </row>
    <row r="761" spans="10:11" x14ac:dyDescent="0.25">
      <c r="J761" s="213"/>
      <c r="K761" s="213"/>
    </row>
    <row r="762" spans="10:11" x14ac:dyDescent="0.25">
      <c r="J762" s="213"/>
      <c r="K762" s="213"/>
    </row>
    <row r="763" spans="10:11" x14ac:dyDescent="0.25">
      <c r="J763" s="213"/>
      <c r="K763" s="213"/>
    </row>
    <row r="764" spans="10:11" x14ac:dyDescent="0.25">
      <c r="J764" s="213"/>
      <c r="K764" s="213"/>
    </row>
    <row r="765" spans="10:11" x14ac:dyDescent="0.25">
      <c r="J765" s="213"/>
      <c r="K765" s="213"/>
    </row>
    <row r="766" spans="10:11" x14ac:dyDescent="0.25">
      <c r="J766" s="213"/>
      <c r="K766" s="213"/>
    </row>
    <row r="767" spans="10:11" x14ac:dyDescent="0.25">
      <c r="J767" s="213"/>
      <c r="K767" s="213"/>
    </row>
    <row r="768" spans="10:11" x14ac:dyDescent="0.25">
      <c r="J768" s="213"/>
      <c r="K768" s="213"/>
    </row>
    <row r="769" spans="10:11" x14ac:dyDescent="0.25">
      <c r="J769" s="213"/>
      <c r="K769" s="213"/>
    </row>
    <row r="770" spans="10:11" x14ac:dyDescent="0.25">
      <c r="J770" s="213"/>
      <c r="K770" s="213"/>
    </row>
    <row r="771" spans="10:11" x14ac:dyDescent="0.25">
      <c r="J771" s="213"/>
      <c r="K771" s="213"/>
    </row>
    <row r="772" spans="10:11" x14ac:dyDescent="0.25">
      <c r="J772" s="213"/>
      <c r="K772" s="213"/>
    </row>
    <row r="773" spans="10:11" x14ac:dyDescent="0.25">
      <c r="J773" s="213"/>
      <c r="K773" s="213"/>
    </row>
    <row r="774" spans="10:11" x14ac:dyDescent="0.25">
      <c r="J774" s="213"/>
      <c r="K774" s="213"/>
    </row>
    <row r="775" spans="10:11" x14ac:dyDescent="0.25">
      <c r="J775" s="213"/>
      <c r="K775" s="213"/>
    </row>
    <row r="776" spans="10:11" x14ac:dyDescent="0.25">
      <c r="J776" s="213"/>
      <c r="K776" s="213"/>
    </row>
    <row r="777" spans="10:11" x14ac:dyDescent="0.25">
      <c r="J777" s="213"/>
      <c r="K777" s="213"/>
    </row>
    <row r="778" spans="10:11" x14ac:dyDescent="0.25">
      <c r="J778" s="213"/>
      <c r="K778" s="213"/>
    </row>
    <row r="779" spans="10:11" x14ac:dyDescent="0.25">
      <c r="J779" s="213"/>
      <c r="K779" s="213"/>
    </row>
    <row r="780" spans="10:11" x14ac:dyDescent="0.25">
      <c r="J780" s="213"/>
      <c r="K780" s="213"/>
    </row>
    <row r="781" spans="10:11" x14ac:dyDescent="0.25">
      <c r="J781" s="213"/>
      <c r="K781" s="213"/>
    </row>
    <row r="782" spans="10:11" x14ac:dyDescent="0.25">
      <c r="J782" s="213"/>
      <c r="K782" s="213"/>
    </row>
    <row r="783" spans="10:11" x14ac:dyDescent="0.25">
      <c r="J783" s="213"/>
      <c r="K783" s="213"/>
    </row>
    <row r="784" spans="10:11" x14ac:dyDescent="0.25">
      <c r="J784" s="213"/>
      <c r="K784" s="213"/>
    </row>
    <row r="785" spans="10:11" x14ac:dyDescent="0.25">
      <c r="J785" s="213"/>
      <c r="K785" s="213"/>
    </row>
    <row r="786" spans="10:11" x14ac:dyDescent="0.25">
      <c r="J786" s="213"/>
      <c r="K786" s="213"/>
    </row>
    <row r="787" spans="10:11" x14ac:dyDescent="0.25">
      <c r="J787" s="213"/>
      <c r="K787" s="213"/>
    </row>
    <row r="788" spans="10:11" x14ac:dyDescent="0.25">
      <c r="J788" s="213"/>
      <c r="K788" s="213"/>
    </row>
    <row r="789" spans="10:11" x14ac:dyDescent="0.25">
      <c r="J789" s="213"/>
      <c r="K789" s="213"/>
    </row>
    <row r="790" spans="10:11" x14ac:dyDescent="0.25">
      <c r="J790" s="213"/>
      <c r="K790" s="213"/>
    </row>
    <row r="791" spans="10:11" x14ac:dyDescent="0.25">
      <c r="J791" s="213"/>
      <c r="K791" s="213"/>
    </row>
    <row r="792" spans="10:11" x14ac:dyDescent="0.25">
      <c r="J792" s="213"/>
      <c r="K792" s="213"/>
    </row>
    <row r="793" spans="10:11" x14ac:dyDescent="0.25">
      <c r="J793" s="213"/>
      <c r="K793" s="213"/>
    </row>
    <row r="794" spans="10:11" x14ac:dyDescent="0.25">
      <c r="J794" s="213"/>
      <c r="K794" s="213"/>
    </row>
    <row r="795" spans="10:11" x14ac:dyDescent="0.25">
      <c r="J795" s="213"/>
      <c r="K795" s="213"/>
    </row>
    <row r="796" spans="10:11" x14ac:dyDescent="0.25">
      <c r="J796" s="213"/>
      <c r="K796" s="213"/>
    </row>
    <row r="797" spans="10:11" x14ac:dyDescent="0.25">
      <c r="J797" s="213"/>
      <c r="K797" s="213"/>
    </row>
    <row r="798" spans="10:11" x14ac:dyDescent="0.25">
      <c r="J798" s="213"/>
      <c r="K798" s="213"/>
    </row>
    <row r="799" spans="10:11" x14ac:dyDescent="0.25">
      <c r="J799" s="213"/>
      <c r="K799" s="213"/>
    </row>
    <row r="800" spans="10:11" x14ac:dyDescent="0.25">
      <c r="J800" s="213"/>
      <c r="K800" s="213"/>
    </row>
    <row r="801" spans="10:11" x14ac:dyDescent="0.25">
      <c r="J801" s="213"/>
      <c r="K801" s="213"/>
    </row>
    <row r="802" spans="10:11" x14ac:dyDescent="0.25">
      <c r="J802" s="213"/>
      <c r="K802" s="213"/>
    </row>
    <row r="803" spans="10:11" x14ac:dyDescent="0.25">
      <c r="J803" s="213"/>
      <c r="K803" s="213"/>
    </row>
    <row r="804" spans="10:11" x14ac:dyDescent="0.25">
      <c r="J804" s="213"/>
      <c r="K804" s="213"/>
    </row>
    <row r="805" spans="10:11" x14ac:dyDescent="0.25">
      <c r="J805" s="213"/>
      <c r="K805" s="213"/>
    </row>
    <row r="806" spans="10:11" x14ac:dyDescent="0.25">
      <c r="J806" s="213"/>
      <c r="K806" s="213"/>
    </row>
    <row r="807" spans="10:11" x14ac:dyDescent="0.25">
      <c r="J807" s="213"/>
      <c r="K807" s="213"/>
    </row>
    <row r="808" spans="10:11" x14ac:dyDescent="0.25">
      <c r="J808" s="213"/>
      <c r="K808" s="213"/>
    </row>
    <row r="809" spans="10:11" x14ac:dyDescent="0.25">
      <c r="J809" s="213"/>
      <c r="K809" s="213"/>
    </row>
    <row r="810" spans="10:11" x14ac:dyDescent="0.25">
      <c r="J810" s="213"/>
      <c r="K810" s="213"/>
    </row>
    <row r="811" spans="10:11" x14ac:dyDescent="0.25">
      <c r="J811" s="213"/>
      <c r="K811" s="213"/>
    </row>
    <row r="812" spans="10:11" x14ac:dyDescent="0.25">
      <c r="J812" s="213"/>
      <c r="K812" s="213"/>
    </row>
    <row r="813" spans="10:11" x14ac:dyDescent="0.25">
      <c r="J813" s="213"/>
      <c r="K813" s="213"/>
    </row>
    <row r="814" spans="10:11" x14ac:dyDescent="0.25">
      <c r="J814" s="213"/>
      <c r="K814" s="213"/>
    </row>
    <row r="815" spans="10:11" x14ac:dyDescent="0.25">
      <c r="J815" s="213"/>
      <c r="K815" s="213"/>
    </row>
    <row r="816" spans="10:11" x14ac:dyDescent="0.25">
      <c r="J816" s="213"/>
      <c r="K816" s="213"/>
    </row>
    <row r="817" spans="10:11" x14ac:dyDescent="0.25">
      <c r="J817" s="213"/>
      <c r="K817" s="213"/>
    </row>
    <row r="818" spans="10:11" x14ac:dyDescent="0.25">
      <c r="J818" s="213"/>
      <c r="K818" s="213"/>
    </row>
    <row r="819" spans="10:11" x14ac:dyDescent="0.25">
      <c r="J819" s="213"/>
      <c r="K819" s="213"/>
    </row>
    <row r="820" spans="10:11" x14ac:dyDescent="0.25">
      <c r="J820" s="213"/>
      <c r="K820" s="213"/>
    </row>
    <row r="821" spans="10:11" x14ac:dyDescent="0.25">
      <c r="J821" s="213"/>
      <c r="K821" s="213"/>
    </row>
    <row r="822" spans="10:11" x14ac:dyDescent="0.25">
      <c r="J822" s="213"/>
      <c r="K822" s="213"/>
    </row>
    <row r="823" spans="10:11" x14ac:dyDescent="0.25">
      <c r="J823" s="213"/>
      <c r="K823" s="213"/>
    </row>
    <row r="824" spans="10:11" x14ac:dyDescent="0.25">
      <c r="J824" s="213"/>
      <c r="K824" s="213"/>
    </row>
    <row r="825" spans="10:11" x14ac:dyDescent="0.25">
      <c r="J825" s="213"/>
      <c r="K825" s="213"/>
    </row>
    <row r="826" spans="10:11" x14ac:dyDescent="0.25">
      <c r="J826" s="213"/>
      <c r="K826" s="213"/>
    </row>
    <row r="827" spans="10:11" x14ac:dyDescent="0.25">
      <c r="J827" s="213"/>
      <c r="K827" s="213"/>
    </row>
    <row r="828" spans="10:11" x14ac:dyDescent="0.25">
      <c r="J828" s="213"/>
      <c r="K828" s="213"/>
    </row>
    <row r="829" spans="10:11" x14ac:dyDescent="0.25">
      <c r="J829" s="213"/>
      <c r="K829" s="213"/>
    </row>
    <row r="830" spans="10:11" x14ac:dyDescent="0.25">
      <c r="J830" s="213"/>
      <c r="K830" s="213"/>
    </row>
    <row r="831" spans="10:11" x14ac:dyDescent="0.25">
      <c r="J831" s="213"/>
      <c r="K831" s="213"/>
    </row>
    <row r="832" spans="10:11" x14ac:dyDescent="0.25">
      <c r="J832" s="213"/>
      <c r="K832" s="213"/>
    </row>
    <row r="833" spans="10:11" x14ac:dyDescent="0.25">
      <c r="J833" s="213"/>
      <c r="K833" s="213"/>
    </row>
    <row r="834" spans="10:11" x14ac:dyDescent="0.25">
      <c r="J834" s="213"/>
      <c r="K834" s="213"/>
    </row>
    <row r="835" spans="10:11" x14ac:dyDescent="0.25">
      <c r="J835" s="213"/>
      <c r="K835" s="213"/>
    </row>
    <row r="836" spans="10:11" x14ac:dyDescent="0.25">
      <c r="J836" s="213"/>
      <c r="K836" s="213"/>
    </row>
    <row r="837" spans="10:11" x14ac:dyDescent="0.25">
      <c r="J837" s="213"/>
      <c r="K837" s="213"/>
    </row>
    <row r="838" spans="10:11" x14ac:dyDescent="0.25">
      <c r="J838" s="213"/>
      <c r="K838" s="213"/>
    </row>
    <row r="839" spans="10:11" x14ac:dyDescent="0.25">
      <c r="J839" s="213"/>
      <c r="K839" s="213"/>
    </row>
    <row r="840" spans="10:11" x14ac:dyDescent="0.25">
      <c r="J840" s="213"/>
      <c r="K840" s="213"/>
    </row>
    <row r="841" spans="10:11" x14ac:dyDescent="0.25">
      <c r="J841" s="213"/>
      <c r="K841" s="213"/>
    </row>
    <row r="842" spans="10:11" x14ac:dyDescent="0.25">
      <c r="J842" s="213"/>
      <c r="K842" s="213"/>
    </row>
    <row r="843" spans="10:11" x14ac:dyDescent="0.25">
      <c r="J843" s="213"/>
      <c r="K843" s="213"/>
    </row>
    <row r="844" spans="10:11" x14ac:dyDescent="0.25">
      <c r="J844" s="213"/>
      <c r="K844" s="213"/>
    </row>
    <row r="845" spans="10:11" x14ac:dyDescent="0.25">
      <c r="J845" s="213"/>
      <c r="K845" s="213"/>
    </row>
    <row r="846" spans="10:11" x14ac:dyDescent="0.25">
      <c r="J846" s="213"/>
      <c r="K846" s="213"/>
    </row>
    <row r="847" spans="10:11" x14ac:dyDescent="0.25">
      <c r="J847" s="213"/>
      <c r="K847" s="213"/>
    </row>
    <row r="848" spans="10:11" x14ac:dyDescent="0.25">
      <c r="J848" s="213"/>
      <c r="K848" s="213"/>
    </row>
    <row r="849" spans="10:11" x14ac:dyDescent="0.25">
      <c r="J849" s="213"/>
      <c r="K849" s="213"/>
    </row>
    <row r="850" spans="10:11" x14ac:dyDescent="0.25">
      <c r="J850" s="213"/>
      <c r="K850" s="213"/>
    </row>
    <row r="851" spans="10:11" x14ac:dyDescent="0.25">
      <c r="J851" s="213"/>
      <c r="K851" s="213"/>
    </row>
    <row r="852" spans="10:11" x14ac:dyDescent="0.25">
      <c r="J852" s="213"/>
      <c r="K852" s="213"/>
    </row>
    <row r="853" spans="10:11" x14ac:dyDescent="0.25">
      <c r="J853" s="213"/>
      <c r="K853" s="213"/>
    </row>
    <row r="854" spans="10:11" x14ac:dyDescent="0.25">
      <c r="J854" s="213"/>
      <c r="K854" s="213"/>
    </row>
    <row r="855" spans="10:11" x14ac:dyDescent="0.25">
      <c r="J855" s="213"/>
      <c r="K855" s="213"/>
    </row>
    <row r="856" spans="10:11" x14ac:dyDescent="0.25">
      <c r="J856" s="213"/>
      <c r="K856" s="213"/>
    </row>
    <row r="857" spans="10:11" x14ac:dyDescent="0.25">
      <c r="J857" s="213"/>
      <c r="K857" s="213"/>
    </row>
    <row r="858" spans="10:11" x14ac:dyDescent="0.25">
      <c r="J858" s="213"/>
      <c r="K858" s="213"/>
    </row>
    <row r="859" spans="10:11" x14ac:dyDescent="0.25">
      <c r="J859" s="213"/>
      <c r="K859" s="213"/>
    </row>
    <row r="860" spans="10:11" x14ac:dyDescent="0.25">
      <c r="J860" s="213"/>
      <c r="K860" s="213"/>
    </row>
    <row r="861" spans="10:11" x14ac:dyDescent="0.25">
      <c r="J861" s="213"/>
      <c r="K861" s="213"/>
    </row>
    <row r="862" spans="10:11" x14ac:dyDescent="0.25">
      <c r="J862" s="213"/>
      <c r="K862" s="213"/>
    </row>
    <row r="863" spans="10:11" x14ac:dyDescent="0.25">
      <c r="J863" s="213"/>
      <c r="K863" s="213"/>
    </row>
    <row r="864" spans="10:11" x14ac:dyDescent="0.25">
      <c r="J864" s="213"/>
      <c r="K864" s="213"/>
    </row>
    <row r="865" spans="10:11" x14ac:dyDescent="0.25">
      <c r="J865" s="213"/>
      <c r="K865" s="213"/>
    </row>
    <row r="866" spans="10:11" x14ac:dyDescent="0.25">
      <c r="J866" s="213"/>
      <c r="K866" s="213"/>
    </row>
    <row r="867" spans="10:11" x14ac:dyDescent="0.25">
      <c r="J867" s="213"/>
      <c r="K867" s="213"/>
    </row>
    <row r="868" spans="10:11" x14ac:dyDescent="0.25">
      <c r="J868" s="213"/>
      <c r="K868" s="213"/>
    </row>
    <row r="869" spans="10:11" x14ac:dyDescent="0.25">
      <c r="J869" s="213"/>
      <c r="K869" s="213"/>
    </row>
    <row r="870" spans="10:11" x14ac:dyDescent="0.25">
      <c r="J870" s="213"/>
      <c r="K870" s="213"/>
    </row>
    <row r="871" spans="10:11" x14ac:dyDescent="0.25">
      <c r="J871" s="213"/>
      <c r="K871" s="213"/>
    </row>
    <row r="872" spans="10:11" x14ac:dyDescent="0.25">
      <c r="J872" s="213"/>
      <c r="K872" s="213"/>
    </row>
    <row r="873" spans="10:11" x14ac:dyDescent="0.25">
      <c r="J873" s="213"/>
      <c r="K873" s="213"/>
    </row>
    <row r="874" spans="10:11" x14ac:dyDescent="0.25">
      <c r="J874" s="213"/>
      <c r="K874" s="213"/>
    </row>
    <row r="875" spans="10:11" x14ac:dyDescent="0.25">
      <c r="J875" s="213"/>
      <c r="K875" s="213"/>
    </row>
    <row r="876" spans="10:11" x14ac:dyDescent="0.25">
      <c r="J876" s="213"/>
      <c r="K876" s="213"/>
    </row>
    <row r="877" spans="10:11" x14ac:dyDescent="0.25">
      <c r="J877" s="213"/>
      <c r="K877" s="213"/>
    </row>
    <row r="878" spans="10:11" x14ac:dyDescent="0.25">
      <c r="J878" s="213"/>
      <c r="K878" s="213"/>
    </row>
    <row r="879" spans="10:11" x14ac:dyDescent="0.25">
      <c r="J879" s="213"/>
      <c r="K879" s="213"/>
    </row>
    <row r="880" spans="10:11" x14ac:dyDescent="0.25">
      <c r="J880" s="213"/>
      <c r="K880" s="213"/>
    </row>
    <row r="881" spans="10:11" x14ac:dyDescent="0.25">
      <c r="J881" s="213"/>
      <c r="K881" s="213"/>
    </row>
    <row r="882" spans="10:11" x14ac:dyDescent="0.25">
      <c r="J882" s="213"/>
      <c r="K882" s="213"/>
    </row>
    <row r="883" spans="10:11" x14ac:dyDescent="0.25">
      <c r="J883" s="213"/>
      <c r="K883" s="213"/>
    </row>
    <row r="884" spans="10:11" x14ac:dyDescent="0.25">
      <c r="J884" s="213"/>
      <c r="K884" s="213"/>
    </row>
    <row r="885" spans="10:11" x14ac:dyDescent="0.25">
      <c r="J885" s="213"/>
      <c r="K885" s="213"/>
    </row>
    <row r="886" spans="10:11" x14ac:dyDescent="0.25">
      <c r="J886" s="213"/>
      <c r="K886" s="213"/>
    </row>
    <row r="887" spans="10:11" x14ac:dyDescent="0.25">
      <c r="J887" s="213"/>
      <c r="K887" s="213"/>
    </row>
    <row r="888" spans="10:11" x14ac:dyDescent="0.25">
      <c r="J888" s="213"/>
      <c r="K888" s="213"/>
    </row>
    <row r="889" spans="10:11" x14ac:dyDescent="0.25">
      <c r="J889" s="213"/>
      <c r="K889" s="213"/>
    </row>
    <row r="890" spans="10:11" x14ac:dyDescent="0.25">
      <c r="J890" s="213"/>
      <c r="K890" s="213"/>
    </row>
    <row r="891" spans="10:11" x14ac:dyDescent="0.25">
      <c r="J891" s="213"/>
      <c r="K891" s="213"/>
    </row>
    <row r="892" spans="10:11" x14ac:dyDescent="0.25">
      <c r="J892" s="213"/>
      <c r="K892" s="213"/>
    </row>
    <row r="893" spans="10:11" x14ac:dyDescent="0.25">
      <c r="J893" s="213"/>
      <c r="K893" s="213"/>
    </row>
    <row r="894" spans="10:11" x14ac:dyDescent="0.25">
      <c r="J894" s="213"/>
      <c r="K894" s="213"/>
    </row>
    <row r="895" spans="10:11" x14ac:dyDescent="0.25">
      <c r="J895" s="213"/>
      <c r="K895" s="213"/>
    </row>
    <row r="896" spans="10:11" x14ac:dyDescent="0.25">
      <c r="J896" s="213"/>
      <c r="K896" s="213"/>
    </row>
    <row r="897" spans="10:11" x14ac:dyDescent="0.25">
      <c r="J897" s="213"/>
      <c r="K897" s="213"/>
    </row>
    <row r="898" spans="10:11" x14ac:dyDescent="0.25">
      <c r="J898" s="213"/>
      <c r="K898" s="213"/>
    </row>
    <row r="899" spans="10:11" x14ac:dyDescent="0.25">
      <c r="J899" s="213"/>
      <c r="K899" s="213"/>
    </row>
    <row r="900" spans="10:11" x14ac:dyDescent="0.25">
      <c r="J900" s="213"/>
      <c r="K900" s="213"/>
    </row>
    <row r="901" spans="10:11" x14ac:dyDescent="0.25">
      <c r="J901" s="213"/>
      <c r="K901" s="213"/>
    </row>
    <row r="902" spans="10:11" x14ac:dyDescent="0.25">
      <c r="J902" s="213"/>
      <c r="K902" s="213"/>
    </row>
    <row r="903" spans="10:11" x14ac:dyDescent="0.25">
      <c r="J903" s="213"/>
      <c r="K903" s="213"/>
    </row>
    <row r="904" spans="10:11" x14ac:dyDescent="0.25">
      <c r="J904" s="213"/>
      <c r="K904" s="213"/>
    </row>
    <row r="905" spans="10:11" x14ac:dyDescent="0.25">
      <c r="J905" s="213"/>
      <c r="K905" s="213"/>
    </row>
    <row r="906" spans="10:11" x14ac:dyDescent="0.25">
      <c r="J906" s="213"/>
      <c r="K906" s="213"/>
    </row>
    <row r="907" spans="10:11" x14ac:dyDescent="0.25">
      <c r="J907" s="213"/>
      <c r="K907" s="213"/>
    </row>
    <row r="908" spans="10:11" x14ac:dyDescent="0.25">
      <c r="J908" s="213"/>
      <c r="K908" s="213"/>
    </row>
    <row r="909" spans="10:11" x14ac:dyDescent="0.25">
      <c r="J909" s="213"/>
      <c r="K909" s="213"/>
    </row>
    <row r="910" spans="10:11" x14ac:dyDescent="0.25">
      <c r="J910" s="213"/>
      <c r="K910" s="213"/>
    </row>
    <row r="911" spans="10:11" x14ac:dyDescent="0.25">
      <c r="J911" s="213"/>
      <c r="K911" s="213"/>
    </row>
    <row r="912" spans="10:11" x14ac:dyDescent="0.25">
      <c r="J912" s="213"/>
      <c r="K912" s="213"/>
    </row>
    <row r="913" spans="10:11" x14ac:dyDescent="0.25">
      <c r="J913" s="213"/>
      <c r="K913" s="213"/>
    </row>
    <row r="914" spans="10:11" x14ac:dyDescent="0.25">
      <c r="J914" s="213"/>
      <c r="K914" s="213"/>
    </row>
    <row r="915" spans="10:11" x14ac:dyDescent="0.25">
      <c r="J915" s="213"/>
      <c r="K915" s="213"/>
    </row>
    <row r="916" spans="10:11" x14ac:dyDescent="0.25">
      <c r="J916" s="213"/>
      <c r="K916" s="213"/>
    </row>
    <row r="917" spans="10:11" x14ac:dyDescent="0.25">
      <c r="J917" s="213"/>
      <c r="K917" s="213"/>
    </row>
    <row r="918" spans="10:11" x14ac:dyDescent="0.25">
      <c r="J918" s="213"/>
      <c r="K918" s="213"/>
    </row>
    <row r="919" spans="10:11" x14ac:dyDescent="0.25">
      <c r="J919" s="213"/>
      <c r="K919" s="213"/>
    </row>
    <row r="920" spans="10:11" x14ac:dyDescent="0.25">
      <c r="J920" s="213"/>
      <c r="K920" s="213"/>
    </row>
    <row r="921" spans="10:11" x14ac:dyDescent="0.25">
      <c r="J921" s="213"/>
      <c r="K921" s="213"/>
    </row>
    <row r="922" spans="10:11" x14ac:dyDescent="0.25">
      <c r="J922" s="213"/>
      <c r="K922" s="213"/>
    </row>
    <row r="923" spans="10:11" x14ac:dyDescent="0.25">
      <c r="J923" s="213"/>
      <c r="K923" s="213"/>
    </row>
    <row r="924" spans="10:11" x14ac:dyDescent="0.25">
      <c r="J924" s="213"/>
      <c r="K924" s="213"/>
    </row>
    <row r="925" spans="10:11" x14ac:dyDescent="0.25">
      <c r="J925" s="213"/>
      <c r="K925" s="213"/>
    </row>
    <row r="926" spans="10:11" x14ac:dyDescent="0.25">
      <c r="J926" s="213"/>
      <c r="K926" s="213"/>
    </row>
    <row r="927" spans="10:11" x14ac:dyDescent="0.25">
      <c r="J927" s="213"/>
      <c r="K927" s="213"/>
    </row>
    <row r="928" spans="10:11" x14ac:dyDescent="0.25">
      <c r="J928" s="213"/>
      <c r="K928" s="213"/>
    </row>
    <row r="929" spans="10:11" x14ac:dyDescent="0.25">
      <c r="J929" s="213"/>
      <c r="K929" s="213"/>
    </row>
    <row r="930" spans="10:11" x14ac:dyDescent="0.25">
      <c r="J930" s="213"/>
      <c r="K930" s="213"/>
    </row>
    <row r="931" spans="10:11" x14ac:dyDescent="0.25">
      <c r="J931" s="213"/>
      <c r="K931" s="213"/>
    </row>
    <row r="932" spans="10:11" x14ac:dyDescent="0.25">
      <c r="J932" s="213"/>
      <c r="K932" s="213"/>
    </row>
    <row r="933" spans="10:11" x14ac:dyDescent="0.25">
      <c r="J933" s="213"/>
      <c r="K933" s="213"/>
    </row>
    <row r="934" spans="10:11" x14ac:dyDescent="0.25">
      <c r="J934" s="213"/>
      <c r="K934" s="213"/>
    </row>
    <row r="935" spans="10:11" x14ac:dyDescent="0.25">
      <c r="J935" s="213"/>
      <c r="K935" s="213"/>
    </row>
    <row r="936" spans="10:11" x14ac:dyDescent="0.25">
      <c r="J936" s="213"/>
      <c r="K936" s="213"/>
    </row>
    <row r="937" spans="10:11" x14ac:dyDescent="0.25">
      <c r="J937" s="213"/>
      <c r="K937" s="213"/>
    </row>
    <row r="938" spans="10:11" x14ac:dyDescent="0.25">
      <c r="J938" s="213"/>
      <c r="K938" s="213"/>
    </row>
    <row r="939" spans="10:11" x14ac:dyDescent="0.25">
      <c r="J939" s="213"/>
      <c r="K939" s="213"/>
    </row>
    <row r="940" spans="10:11" x14ac:dyDescent="0.25">
      <c r="J940" s="213"/>
      <c r="K940" s="213"/>
    </row>
    <row r="941" spans="10:11" x14ac:dyDescent="0.25">
      <c r="J941" s="213"/>
      <c r="K941" s="213"/>
    </row>
    <row r="942" spans="10:11" x14ac:dyDescent="0.25">
      <c r="J942" s="213"/>
      <c r="K942" s="213"/>
    </row>
    <row r="943" spans="10:11" x14ac:dyDescent="0.25">
      <c r="J943" s="213"/>
      <c r="K943" s="213"/>
    </row>
    <row r="944" spans="10:11" x14ac:dyDescent="0.25">
      <c r="J944" s="213"/>
      <c r="K944" s="213"/>
    </row>
    <row r="945" spans="10:11" x14ac:dyDescent="0.25">
      <c r="J945" s="213"/>
      <c r="K945" s="213"/>
    </row>
    <row r="946" spans="10:11" x14ac:dyDescent="0.25">
      <c r="J946" s="213"/>
      <c r="K946" s="213"/>
    </row>
    <row r="947" spans="10:11" x14ac:dyDescent="0.25">
      <c r="J947" s="213"/>
      <c r="K947" s="213"/>
    </row>
    <row r="948" spans="10:11" x14ac:dyDescent="0.25">
      <c r="J948" s="213"/>
      <c r="K948" s="213"/>
    </row>
    <row r="949" spans="10:11" x14ac:dyDescent="0.25">
      <c r="J949" s="213"/>
      <c r="K949" s="213"/>
    </row>
    <row r="950" spans="10:11" x14ac:dyDescent="0.25">
      <c r="J950" s="213"/>
      <c r="K950" s="213"/>
    </row>
    <row r="951" spans="10:11" x14ac:dyDescent="0.25">
      <c r="J951" s="213"/>
      <c r="K951" s="213"/>
    </row>
    <row r="952" spans="10:11" x14ac:dyDescent="0.25">
      <c r="J952" s="213"/>
      <c r="K952" s="213"/>
    </row>
    <row r="953" spans="10:11" x14ac:dyDescent="0.25">
      <c r="J953" s="213"/>
      <c r="K953" s="213"/>
    </row>
    <row r="954" spans="10:11" x14ac:dyDescent="0.25">
      <c r="J954" s="213"/>
      <c r="K954" s="213"/>
    </row>
    <row r="955" spans="10:11" x14ac:dyDescent="0.25">
      <c r="J955" s="213"/>
      <c r="K955" s="213"/>
    </row>
    <row r="956" spans="10:11" x14ac:dyDescent="0.25">
      <c r="J956" s="213"/>
      <c r="K956" s="213"/>
    </row>
    <row r="957" spans="10:11" x14ac:dyDescent="0.25">
      <c r="J957" s="213"/>
      <c r="K957" s="213"/>
    </row>
    <row r="958" spans="10:11" x14ac:dyDescent="0.25">
      <c r="J958" s="213"/>
      <c r="K958" s="213"/>
    </row>
    <row r="959" spans="10:11" x14ac:dyDescent="0.25">
      <c r="J959" s="213"/>
      <c r="K959" s="213"/>
    </row>
    <row r="960" spans="10:11" x14ac:dyDescent="0.25">
      <c r="J960" s="213"/>
      <c r="K960" s="213"/>
    </row>
    <row r="961" spans="10:11" x14ac:dyDescent="0.25">
      <c r="J961" s="213"/>
      <c r="K961" s="213"/>
    </row>
    <row r="962" spans="10:11" x14ac:dyDescent="0.25">
      <c r="J962" s="213"/>
      <c r="K962" s="213"/>
    </row>
    <row r="963" spans="10:11" x14ac:dyDescent="0.25">
      <c r="J963" s="213"/>
      <c r="K963" s="213"/>
    </row>
    <row r="964" spans="10:11" x14ac:dyDescent="0.25">
      <c r="J964" s="213"/>
      <c r="K964" s="213"/>
    </row>
    <row r="965" spans="10:11" x14ac:dyDescent="0.25">
      <c r="J965" s="213"/>
      <c r="K965" s="213"/>
    </row>
    <row r="966" spans="10:11" x14ac:dyDescent="0.25">
      <c r="J966" s="213"/>
      <c r="K966" s="213"/>
    </row>
    <row r="967" spans="10:11" x14ac:dyDescent="0.25">
      <c r="J967" s="213"/>
      <c r="K967" s="213"/>
    </row>
    <row r="968" spans="10:11" x14ac:dyDescent="0.25">
      <c r="J968" s="213"/>
      <c r="K968" s="213"/>
    </row>
    <row r="969" spans="10:11" x14ac:dyDescent="0.25">
      <c r="J969" s="213"/>
      <c r="K969" s="213"/>
    </row>
    <row r="970" spans="10:11" x14ac:dyDescent="0.25">
      <c r="J970" s="213"/>
      <c r="K970" s="213"/>
    </row>
    <row r="971" spans="10:11" x14ac:dyDescent="0.25">
      <c r="J971" s="213"/>
      <c r="K971" s="213"/>
    </row>
    <row r="972" spans="10:11" x14ac:dyDescent="0.25">
      <c r="J972" s="213"/>
      <c r="K972" s="213"/>
    </row>
    <row r="973" spans="10:11" x14ac:dyDescent="0.25">
      <c r="J973" s="213"/>
      <c r="K973" s="213"/>
    </row>
    <row r="974" spans="10:11" x14ac:dyDescent="0.25">
      <c r="J974" s="213"/>
      <c r="K974" s="213"/>
    </row>
    <row r="975" spans="10:11" x14ac:dyDescent="0.25">
      <c r="J975" s="213"/>
      <c r="K975" s="213"/>
    </row>
    <row r="976" spans="10:11" x14ac:dyDescent="0.25">
      <c r="J976" s="213"/>
      <c r="K976" s="213"/>
    </row>
    <row r="977" spans="10:11" x14ac:dyDescent="0.25">
      <c r="J977" s="213"/>
      <c r="K977" s="213"/>
    </row>
    <row r="978" spans="10:11" x14ac:dyDescent="0.25">
      <c r="J978" s="213"/>
      <c r="K978" s="213"/>
    </row>
    <row r="979" spans="10:11" x14ac:dyDescent="0.25">
      <c r="J979" s="213"/>
      <c r="K979" s="213"/>
    </row>
    <row r="980" spans="10:11" x14ac:dyDescent="0.25">
      <c r="J980" s="213"/>
      <c r="K980" s="213"/>
    </row>
    <row r="981" spans="10:11" x14ac:dyDescent="0.25">
      <c r="J981" s="213"/>
      <c r="K981" s="213"/>
    </row>
    <row r="982" spans="10:11" x14ac:dyDescent="0.25">
      <c r="J982" s="213"/>
      <c r="K982" s="213"/>
    </row>
    <row r="983" spans="10:11" x14ac:dyDescent="0.25">
      <c r="J983" s="213"/>
      <c r="K983" s="213"/>
    </row>
    <row r="984" spans="10:11" x14ac:dyDescent="0.25">
      <c r="J984" s="213"/>
      <c r="K984" s="213"/>
    </row>
    <row r="985" spans="10:11" x14ac:dyDescent="0.25">
      <c r="J985" s="213"/>
      <c r="K985" s="213"/>
    </row>
    <row r="986" spans="10:11" x14ac:dyDescent="0.25">
      <c r="J986" s="213"/>
      <c r="K986" s="213"/>
    </row>
    <row r="987" spans="10:11" x14ac:dyDescent="0.25">
      <c r="J987" s="213"/>
      <c r="K987" s="213"/>
    </row>
    <row r="988" spans="10:11" x14ac:dyDescent="0.25">
      <c r="J988" s="213"/>
      <c r="K988" s="213"/>
    </row>
    <row r="989" spans="10:11" x14ac:dyDescent="0.25">
      <c r="J989" s="213"/>
      <c r="K989" s="213"/>
    </row>
    <row r="990" spans="10:11" x14ac:dyDescent="0.25">
      <c r="J990" s="213"/>
      <c r="K990" s="213"/>
    </row>
    <row r="991" spans="10:11" x14ac:dyDescent="0.25">
      <c r="J991" s="213"/>
      <c r="K991" s="213"/>
    </row>
    <row r="992" spans="10:11" x14ac:dyDescent="0.25">
      <c r="J992" s="213"/>
      <c r="K992" s="213"/>
    </row>
    <row r="993" spans="10:11" x14ac:dyDescent="0.25">
      <c r="J993" s="213"/>
      <c r="K993" s="213"/>
    </row>
    <row r="994" spans="10:11" x14ac:dyDescent="0.25">
      <c r="J994" s="213"/>
      <c r="K994" s="213"/>
    </row>
    <row r="995" spans="10:11" x14ac:dyDescent="0.25">
      <c r="J995" s="213"/>
      <c r="K995" s="213"/>
    </row>
    <row r="996" spans="10:11" x14ac:dyDescent="0.25">
      <c r="J996" s="213"/>
      <c r="K996" s="213"/>
    </row>
    <row r="997" spans="10:11" x14ac:dyDescent="0.25">
      <c r="J997" s="213"/>
      <c r="K997" s="213"/>
    </row>
    <row r="998" spans="10:11" x14ac:dyDescent="0.25">
      <c r="J998" s="213"/>
      <c r="K998" s="213"/>
    </row>
    <row r="999" spans="10:11" x14ac:dyDescent="0.25">
      <c r="J999" s="213"/>
      <c r="K999" s="213"/>
    </row>
    <row r="1000" spans="10:11" x14ac:dyDescent="0.25">
      <c r="J1000" s="213"/>
      <c r="K1000" s="213"/>
    </row>
    <row r="1001" spans="10:11" x14ac:dyDescent="0.25">
      <c r="J1001" s="213"/>
      <c r="K1001" s="213"/>
    </row>
    <row r="1002" spans="10:11" x14ac:dyDescent="0.25">
      <c r="J1002" s="213"/>
      <c r="K1002" s="213"/>
    </row>
    <row r="1003" spans="10:11" x14ac:dyDescent="0.25">
      <c r="J1003" s="213"/>
      <c r="K1003" s="213"/>
    </row>
    <row r="1004" spans="10:11" x14ac:dyDescent="0.25">
      <c r="J1004" s="213"/>
      <c r="K1004" s="213"/>
    </row>
    <row r="1005" spans="10:11" x14ac:dyDescent="0.25">
      <c r="J1005" s="213"/>
      <c r="K1005" s="213"/>
    </row>
    <row r="1006" spans="10:11" x14ac:dyDescent="0.25">
      <c r="J1006" s="213"/>
      <c r="K1006" s="213"/>
    </row>
    <row r="1007" spans="10:11" x14ac:dyDescent="0.25">
      <c r="J1007" s="213"/>
      <c r="K1007" s="213"/>
    </row>
    <row r="1008" spans="10:11" x14ac:dyDescent="0.25">
      <c r="J1008" s="213"/>
      <c r="K1008" s="213"/>
    </row>
    <row r="1009" spans="10:11" x14ac:dyDescent="0.25">
      <c r="J1009" s="213"/>
      <c r="K1009" s="213"/>
    </row>
    <row r="1010" spans="10:11" x14ac:dyDescent="0.25">
      <c r="J1010" s="213"/>
      <c r="K1010" s="213"/>
    </row>
    <row r="1011" spans="10:11" x14ac:dyDescent="0.25">
      <c r="J1011" s="213"/>
      <c r="K1011" s="213"/>
    </row>
    <row r="1012" spans="10:11" x14ac:dyDescent="0.25">
      <c r="J1012" s="213"/>
      <c r="K1012" s="213"/>
    </row>
    <row r="1013" spans="10:11" x14ac:dyDescent="0.25">
      <c r="J1013" s="213"/>
      <c r="K1013" s="213"/>
    </row>
    <row r="1014" spans="10:11" x14ac:dyDescent="0.25">
      <c r="J1014" s="213"/>
      <c r="K1014" s="213"/>
    </row>
    <row r="1015" spans="10:11" x14ac:dyDescent="0.25">
      <c r="J1015" s="213"/>
      <c r="K1015" s="213"/>
    </row>
    <row r="1016" spans="10:11" x14ac:dyDescent="0.25">
      <c r="J1016" s="213"/>
      <c r="K1016" s="213"/>
    </row>
    <row r="1017" spans="10:11" x14ac:dyDescent="0.25">
      <c r="J1017" s="213"/>
      <c r="K1017" s="213"/>
    </row>
    <row r="1018" spans="10:11" x14ac:dyDescent="0.25">
      <c r="J1018" s="213"/>
      <c r="K1018" s="213"/>
    </row>
    <row r="1019" spans="10:11" x14ac:dyDescent="0.25">
      <c r="J1019" s="213"/>
      <c r="K1019" s="213"/>
    </row>
    <row r="1020" spans="10:11" x14ac:dyDescent="0.25">
      <c r="J1020" s="213"/>
      <c r="K1020" s="213"/>
    </row>
    <row r="1021" spans="10:11" x14ac:dyDescent="0.25">
      <c r="J1021" s="213"/>
      <c r="K1021" s="213"/>
    </row>
    <row r="1022" spans="10:11" x14ac:dyDescent="0.25">
      <c r="J1022" s="213"/>
      <c r="K1022" s="213"/>
    </row>
    <row r="1023" spans="10:11" x14ac:dyDescent="0.25">
      <c r="J1023" s="213"/>
      <c r="K1023" s="213"/>
    </row>
    <row r="1024" spans="10:11" x14ac:dyDescent="0.25">
      <c r="J1024" s="213"/>
      <c r="K1024" s="213"/>
    </row>
    <row r="1025" spans="10:11" x14ac:dyDescent="0.25">
      <c r="J1025" s="213"/>
      <c r="K1025" s="213"/>
    </row>
    <row r="1026" spans="10:11" x14ac:dyDescent="0.25">
      <c r="J1026" s="213"/>
      <c r="K1026" s="213"/>
    </row>
    <row r="1027" spans="10:11" x14ac:dyDescent="0.25">
      <c r="J1027" s="213"/>
      <c r="K1027" s="213"/>
    </row>
    <row r="1028" spans="10:11" x14ac:dyDescent="0.25">
      <c r="J1028" s="213"/>
      <c r="K1028" s="213"/>
    </row>
    <row r="1029" spans="10:11" x14ac:dyDescent="0.25">
      <c r="J1029" s="213"/>
      <c r="K1029" s="213"/>
    </row>
    <row r="1030" spans="10:11" x14ac:dyDescent="0.25">
      <c r="J1030" s="213"/>
      <c r="K1030" s="213"/>
    </row>
    <row r="1031" spans="10:11" x14ac:dyDescent="0.25">
      <c r="J1031" s="213"/>
      <c r="K1031" s="213"/>
    </row>
    <row r="1032" spans="10:11" x14ac:dyDescent="0.25">
      <c r="J1032" s="213"/>
      <c r="K1032" s="213"/>
    </row>
    <row r="1033" spans="10:11" x14ac:dyDescent="0.25">
      <c r="J1033" s="213"/>
      <c r="K1033" s="213"/>
    </row>
    <row r="1034" spans="10:11" x14ac:dyDescent="0.25">
      <c r="J1034" s="213"/>
      <c r="K1034" s="213"/>
    </row>
    <row r="1035" spans="10:11" x14ac:dyDescent="0.25">
      <c r="J1035" s="213"/>
      <c r="K1035" s="213"/>
    </row>
    <row r="1036" spans="10:11" x14ac:dyDescent="0.25">
      <c r="J1036" s="213"/>
      <c r="K1036" s="213"/>
    </row>
    <row r="1037" spans="10:11" x14ac:dyDescent="0.25">
      <c r="J1037" s="213"/>
      <c r="K1037" s="213"/>
    </row>
    <row r="1038" spans="10:11" x14ac:dyDescent="0.25">
      <c r="J1038" s="213"/>
      <c r="K1038" s="213"/>
    </row>
    <row r="1039" spans="10:11" x14ac:dyDescent="0.25">
      <c r="J1039" s="213"/>
      <c r="K1039" s="213"/>
    </row>
    <row r="1040" spans="10:11" x14ac:dyDescent="0.25">
      <c r="J1040" s="213"/>
      <c r="K1040" s="213"/>
    </row>
    <row r="1041" spans="10:11" x14ac:dyDescent="0.25">
      <c r="J1041" s="213"/>
      <c r="K1041" s="213"/>
    </row>
    <row r="1042" spans="10:11" x14ac:dyDescent="0.25">
      <c r="J1042" s="213"/>
      <c r="K1042" s="213"/>
    </row>
    <row r="1043" spans="10:11" x14ac:dyDescent="0.25">
      <c r="J1043" s="213"/>
      <c r="K1043" s="213"/>
    </row>
    <row r="1044" spans="10:11" x14ac:dyDescent="0.25">
      <c r="J1044" s="213"/>
      <c r="K1044" s="213"/>
    </row>
    <row r="1045" spans="10:11" x14ac:dyDescent="0.25">
      <c r="J1045" s="213"/>
      <c r="K1045" s="213"/>
    </row>
    <row r="1046" spans="10:11" x14ac:dyDescent="0.25">
      <c r="J1046" s="213"/>
      <c r="K1046" s="213"/>
    </row>
    <row r="1047" spans="10:11" x14ac:dyDescent="0.25">
      <c r="J1047" s="213"/>
      <c r="K1047" s="213"/>
    </row>
    <row r="1048" spans="10:11" x14ac:dyDescent="0.25">
      <c r="J1048" s="213"/>
      <c r="K1048" s="213"/>
    </row>
    <row r="1049" spans="10:11" x14ac:dyDescent="0.25">
      <c r="J1049" s="213"/>
      <c r="K1049" s="213"/>
    </row>
    <row r="1050" spans="10:11" x14ac:dyDescent="0.25">
      <c r="J1050" s="213"/>
      <c r="K1050" s="213"/>
    </row>
    <row r="1051" spans="10:11" x14ac:dyDescent="0.25">
      <c r="J1051" s="213"/>
      <c r="K1051" s="213"/>
    </row>
    <row r="1052" spans="10:11" x14ac:dyDescent="0.25">
      <c r="J1052" s="213"/>
      <c r="K1052" s="213"/>
    </row>
    <row r="1053" spans="10:11" x14ac:dyDescent="0.25">
      <c r="J1053" s="213"/>
      <c r="K1053" s="213"/>
    </row>
    <row r="1054" spans="10:11" x14ac:dyDescent="0.25">
      <c r="J1054" s="213"/>
      <c r="K1054" s="213"/>
    </row>
    <row r="1055" spans="10:11" x14ac:dyDescent="0.25">
      <c r="J1055" s="213"/>
      <c r="K1055" s="213"/>
    </row>
    <row r="1056" spans="10:11" x14ac:dyDescent="0.25">
      <c r="J1056" s="213"/>
      <c r="K1056" s="213"/>
    </row>
    <row r="1057" spans="10:11" x14ac:dyDescent="0.25">
      <c r="J1057" s="213"/>
      <c r="K1057" s="213"/>
    </row>
    <row r="1058" spans="10:11" x14ac:dyDescent="0.25">
      <c r="J1058" s="213"/>
      <c r="K1058" s="213"/>
    </row>
    <row r="1059" spans="10:11" x14ac:dyDescent="0.25">
      <c r="J1059" s="213"/>
      <c r="K1059" s="213"/>
    </row>
    <row r="1060" spans="10:11" x14ac:dyDescent="0.25">
      <c r="J1060" s="213"/>
      <c r="K1060" s="213"/>
    </row>
    <row r="1061" spans="10:11" x14ac:dyDescent="0.25">
      <c r="J1061" s="213"/>
      <c r="K1061" s="213"/>
    </row>
    <row r="1062" spans="10:11" x14ac:dyDescent="0.25">
      <c r="J1062" s="213"/>
      <c r="K1062" s="213"/>
    </row>
    <row r="1063" spans="10:11" x14ac:dyDescent="0.25">
      <c r="J1063" s="213"/>
      <c r="K1063" s="213"/>
    </row>
    <row r="1064" spans="10:11" x14ac:dyDescent="0.25">
      <c r="J1064" s="213"/>
      <c r="K1064" s="213"/>
    </row>
    <row r="1065" spans="10:11" x14ac:dyDescent="0.25">
      <c r="J1065" s="213"/>
      <c r="K1065" s="213"/>
    </row>
    <row r="1066" spans="10:11" x14ac:dyDescent="0.25">
      <c r="J1066" s="213"/>
      <c r="K1066" s="213"/>
    </row>
    <row r="1067" spans="10:11" x14ac:dyDescent="0.25">
      <c r="J1067" s="213"/>
      <c r="K1067" s="213"/>
    </row>
    <row r="1068" spans="10:11" x14ac:dyDescent="0.25">
      <c r="J1068" s="213"/>
      <c r="K1068" s="213"/>
    </row>
    <row r="1069" spans="10:11" x14ac:dyDescent="0.25">
      <c r="J1069" s="213"/>
      <c r="K1069" s="213"/>
    </row>
    <row r="1070" spans="10:11" x14ac:dyDescent="0.25">
      <c r="J1070" s="213"/>
      <c r="K1070" s="213"/>
    </row>
    <row r="1071" spans="10:11" x14ac:dyDescent="0.25">
      <c r="J1071" s="213"/>
      <c r="K1071" s="213"/>
    </row>
    <row r="1072" spans="10:11" x14ac:dyDescent="0.25">
      <c r="J1072" s="213"/>
      <c r="K1072" s="213"/>
    </row>
    <row r="1073" spans="10:11" x14ac:dyDescent="0.25">
      <c r="J1073" s="213"/>
      <c r="K1073" s="213"/>
    </row>
    <row r="1074" spans="10:11" x14ac:dyDescent="0.25">
      <c r="J1074" s="213"/>
      <c r="K1074" s="213"/>
    </row>
    <row r="1075" spans="10:11" x14ac:dyDescent="0.25">
      <c r="J1075" s="213"/>
      <c r="K1075" s="213"/>
    </row>
    <row r="1076" spans="10:11" x14ac:dyDescent="0.25">
      <c r="J1076" s="213"/>
      <c r="K1076" s="213"/>
    </row>
    <row r="1077" spans="10:11" x14ac:dyDescent="0.25">
      <c r="J1077" s="213"/>
      <c r="K1077" s="213"/>
    </row>
    <row r="1078" spans="10:11" x14ac:dyDescent="0.25">
      <c r="J1078" s="213"/>
      <c r="K1078" s="213"/>
    </row>
    <row r="1079" spans="10:11" x14ac:dyDescent="0.25">
      <c r="J1079" s="213"/>
      <c r="K1079" s="213"/>
    </row>
    <row r="1080" spans="10:11" x14ac:dyDescent="0.25">
      <c r="J1080" s="213"/>
      <c r="K1080" s="213"/>
    </row>
    <row r="1081" spans="10:11" x14ac:dyDescent="0.25">
      <c r="J1081" s="213"/>
      <c r="K1081" s="213"/>
    </row>
    <row r="1082" spans="10:11" x14ac:dyDescent="0.25">
      <c r="J1082" s="213"/>
      <c r="K1082" s="213"/>
    </row>
    <row r="1083" spans="10:11" x14ac:dyDescent="0.25">
      <c r="J1083" s="213"/>
      <c r="K1083" s="213"/>
    </row>
    <row r="1084" spans="10:11" x14ac:dyDescent="0.25">
      <c r="J1084" s="213"/>
      <c r="K1084" s="213"/>
    </row>
    <row r="1085" spans="10:11" x14ac:dyDescent="0.25">
      <c r="J1085" s="213"/>
      <c r="K1085" s="213"/>
    </row>
    <row r="1086" spans="10:11" x14ac:dyDescent="0.25">
      <c r="J1086" s="213"/>
      <c r="K1086" s="213"/>
    </row>
    <row r="1087" spans="10:11" x14ac:dyDescent="0.25">
      <c r="J1087" s="213"/>
      <c r="K1087" s="213"/>
    </row>
    <row r="1088" spans="10:11" x14ac:dyDescent="0.25">
      <c r="J1088" s="213"/>
      <c r="K1088" s="213"/>
    </row>
    <row r="1089" spans="10:11" x14ac:dyDescent="0.25">
      <c r="J1089" s="213"/>
      <c r="K1089" s="213"/>
    </row>
    <row r="1090" spans="10:11" x14ac:dyDescent="0.25">
      <c r="J1090" s="213"/>
      <c r="K1090" s="213"/>
    </row>
    <row r="1091" spans="10:11" x14ac:dyDescent="0.25">
      <c r="J1091" s="213"/>
      <c r="K1091" s="213"/>
    </row>
    <row r="1092" spans="10:11" x14ac:dyDescent="0.25">
      <c r="J1092" s="213"/>
      <c r="K1092" s="213"/>
    </row>
    <row r="1093" spans="10:11" x14ac:dyDescent="0.25">
      <c r="J1093" s="213"/>
      <c r="K1093" s="213"/>
    </row>
    <row r="1094" spans="10:11" x14ac:dyDescent="0.25">
      <c r="J1094" s="213"/>
      <c r="K1094" s="213"/>
    </row>
    <row r="1095" spans="10:11" x14ac:dyDescent="0.25">
      <c r="J1095" s="213"/>
      <c r="K1095" s="213"/>
    </row>
    <row r="1096" spans="10:11" x14ac:dyDescent="0.25">
      <c r="J1096" s="213"/>
      <c r="K1096" s="213"/>
    </row>
    <row r="1097" spans="10:11" x14ac:dyDescent="0.25">
      <c r="J1097" s="213"/>
      <c r="K1097" s="213"/>
    </row>
    <row r="1098" spans="10:11" x14ac:dyDescent="0.25">
      <c r="J1098" s="213"/>
      <c r="K1098" s="213"/>
    </row>
    <row r="1099" spans="10:11" x14ac:dyDescent="0.25">
      <c r="J1099" s="213"/>
      <c r="K1099" s="213"/>
    </row>
    <row r="1100" spans="10:11" x14ac:dyDescent="0.25">
      <c r="J1100" s="213"/>
      <c r="K1100" s="213"/>
    </row>
    <row r="1101" spans="10:11" x14ac:dyDescent="0.25">
      <c r="J1101" s="213"/>
      <c r="K1101" s="213"/>
    </row>
    <row r="1102" spans="10:11" x14ac:dyDescent="0.25">
      <c r="J1102" s="213"/>
      <c r="K1102" s="213"/>
    </row>
    <row r="1103" spans="10:11" x14ac:dyDescent="0.25">
      <c r="J1103" s="213"/>
      <c r="K1103" s="213"/>
    </row>
    <row r="1104" spans="10:11" x14ac:dyDescent="0.25">
      <c r="J1104" s="213"/>
      <c r="K1104" s="213"/>
    </row>
    <row r="1105" spans="10:11" x14ac:dyDescent="0.25">
      <c r="J1105" s="213"/>
      <c r="K1105" s="213"/>
    </row>
    <row r="1106" spans="10:11" x14ac:dyDescent="0.25">
      <c r="J1106" s="213"/>
      <c r="K1106" s="213"/>
    </row>
    <row r="1107" spans="10:11" x14ac:dyDescent="0.25">
      <c r="J1107" s="213"/>
      <c r="K1107" s="213"/>
    </row>
    <row r="1108" spans="10:11" x14ac:dyDescent="0.25">
      <c r="J1108" s="213"/>
      <c r="K1108" s="213"/>
    </row>
    <row r="1109" spans="10:11" x14ac:dyDescent="0.25">
      <c r="J1109" s="213"/>
      <c r="K1109" s="213"/>
    </row>
    <row r="1110" spans="10:11" x14ac:dyDescent="0.25">
      <c r="J1110" s="213"/>
      <c r="K1110" s="213"/>
    </row>
    <row r="1111" spans="10:11" x14ac:dyDescent="0.25">
      <c r="J1111" s="213"/>
      <c r="K1111" s="213"/>
    </row>
    <row r="1112" spans="10:11" x14ac:dyDescent="0.25">
      <c r="J1112" s="213"/>
      <c r="K1112" s="213"/>
    </row>
    <row r="1113" spans="10:11" x14ac:dyDescent="0.25">
      <c r="J1113" s="213"/>
      <c r="K1113" s="213"/>
    </row>
    <row r="1114" spans="10:11" x14ac:dyDescent="0.25">
      <c r="J1114" s="213"/>
      <c r="K1114" s="213"/>
    </row>
    <row r="1115" spans="10:11" x14ac:dyDescent="0.25">
      <c r="J1115" s="213"/>
      <c r="K1115" s="213"/>
    </row>
    <row r="1116" spans="10:11" x14ac:dyDescent="0.25">
      <c r="J1116" s="213"/>
      <c r="K1116" s="213"/>
    </row>
    <row r="1117" spans="10:11" x14ac:dyDescent="0.25">
      <c r="J1117" s="213"/>
      <c r="K1117" s="213"/>
    </row>
    <row r="1118" spans="10:11" x14ac:dyDescent="0.25">
      <c r="J1118" s="213"/>
      <c r="K1118" s="213"/>
    </row>
    <row r="1119" spans="10:11" x14ac:dyDescent="0.25">
      <c r="J1119" s="213"/>
      <c r="K1119" s="213"/>
    </row>
    <row r="1120" spans="10:11" x14ac:dyDescent="0.25">
      <c r="J1120" s="213"/>
      <c r="K1120" s="213"/>
    </row>
    <row r="1121" spans="10:11" x14ac:dyDescent="0.25">
      <c r="J1121" s="213"/>
      <c r="K1121" s="213"/>
    </row>
    <row r="1122" spans="10:11" x14ac:dyDescent="0.25">
      <c r="J1122" s="213"/>
      <c r="K1122" s="213"/>
    </row>
    <row r="1123" spans="10:11" x14ac:dyDescent="0.25">
      <c r="J1123" s="213"/>
      <c r="K1123" s="213"/>
    </row>
    <row r="1124" spans="10:11" x14ac:dyDescent="0.25">
      <c r="J1124" s="213"/>
      <c r="K1124" s="213"/>
    </row>
    <row r="1125" spans="10:11" x14ac:dyDescent="0.25">
      <c r="J1125" s="213"/>
      <c r="K1125" s="213"/>
    </row>
    <row r="1126" spans="10:11" x14ac:dyDescent="0.25">
      <c r="J1126" s="213"/>
      <c r="K1126" s="213"/>
    </row>
    <row r="1127" spans="10:11" x14ac:dyDescent="0.25">
      <c r="J1127" s="213"/>
      <c r="K1127" s="213"/>
    </row>
    <row r="1128" spans="10:11" x14ac:dyDescent="0.25">
      <c r="J1128" s="213"/>
      <c r="K1128" s="213"/>
    </row>
    <row r="1129" spans="10:11" x14ac:dyDescent="0.25">
      <c r="J1129" s="213"/>
      <c r="K1129" s="213"/>
    </row>
    <row r="1130" spans="10:11" x14ac:dyDescent="0.25">
      <c r="J1130" s="213"/>
      <c r="K1130" s="213"/>
    </row>
    <row r="1131" spans="10:11" x14ac:dyDescent="0.25">
      <c r="J1131" s="213"/>
      <c r="K1131" s="213"/>
    </row>
    <row r="1132" spans="10:11" x14ac:dyDescent="0.25">
      <c r="J1132" s="213"/>
      <c r="K1132" s="213"/>
    </row>
    <row r="1133" spans="10:11" x14ac:dyDescent="0.25">
      <c r="J1133" s="213"/>
      <c r="K1133" s="213"/>
    </row>
    <row r="1134" spans="10:11" x14ac:dyDescent="0.25">
      <c r="J1134" s="213"/>
      <c r="K1134" s="213"/>
    </row>
    <row r="1135" spans="10:11" x14ac:dyDescent="0.25">
      <c r="J1135" s="213"/>
      <c r="K1135" s="213"/>
    </row>
    <row r="1136" spans="10:11" x14ac:dyDescent="0.25">
      <c r="J1136" s="213"/>
      <c r="K1136" s="213"/>
    </row>
    <row r="1137" spans="10:11" x14ac:dyDescent="0.25">
      <c r="J1137" s="213"/>
      <c r="K1137" s="213"/>
    </row>
    <row r="1138" spans="10:11" x14ac:dyDescent="0.25">
      <c r="J1138" s="213"/>
      <c r="K1138" s="213"/>
    </row>
    <row r="1139" spans="10:11" x14ac:dyDescent="0.25">
      <c r="J1139" s="213"/>
      <c r="K1139" s="213"/>
    </row>
    <row r="1140" spans="10:11" x14ac:dyDescent="0.25">
      <c r="J1140" s="213"/>
      <c r="K1140" s="213"/>
    </row>
    <row r="1141" spans="10:11" x14ac:dyDescent="0.25">
      <c r="J1141" s="213"/>
      <c r="K1141" s="213"/>
    </row>
    <row r="1142" spans="10:11" x14ac:dyDescent="0.25">
      <c r="J1142" s="213"/>
      <c r="K1142" s="213"/>
    </row>
    <row r="1143" spans="10:11" x14ac:dyDescent="0.25">
      <c r="J1143" s="213"/>
      <c r="K1143" s="213"/>
    </row>
    <row r="1144" spans="10:11" x14ac:dyDescent="0.25">
      <c r="J1144" s="213"/>
      <c r="K1144" s="213"/>
    </row>
    <row r="1145" spans="10:11" x14ac:dyDescent="0.25">
      <c r="J1145" s="213"/>
      <c r="K1145" s="213"/>
    </row>
    <row r="1146" spans="10:11" x14ac:dyDescent="0.25">
      <c r="J1146" s="213"/>
      <c r="K1146" s="213"/>
    </row>
    <row r="1147" spans="10:11" x14ac:dyDescent="0.25">
      <c r="J1147" s="213"/>
      <c r="K1147" s="213"/>
    </row>
    <row r="1148" spans="10:11" x14ac:dyDescent="0.25">
      <c r="J1148" s="213"/>
      <c r="K1148" s="213"/>
    </row>
    <row r="1149" spans="10:11" x14ac:dyDescent="0.25">
      <c r="J1149" s="213"/>
      <c r="K1149" s="213"/>
    </row>
    <row r="1150" spans="10:11" x14ac:dyDescent="0.25">
      <c r="J1150" s="213"/>
      <c r="K1150" s="213"/>
    </row>
    <row r="1151" spans="10:11" x14ac:dyDescent="0.25">
      <c r="J1151" s="213"/>
      <c r="K1151" s="213"/>
    </row>
    <row r="1152" spans="10:11" x14ac:dyDescent="0.25">
      <c r="J1152" s="213"/>
      <c r="K1152" s="213"/>
    </row>
    <row r="1153" spans="10:11" x14ac:dyDescent="0.25">
      <c r="J1153" s="213"/>
      <c r="K1153" s="213"/>
    </row>
    <row r="1154" spans="10:11" x14ac:dyDescent="0.25">
      <c r="J1154" s="213"/>
      <c r="K1154" s="213"/>
    </row>
    <row r="1155" spans="10:11" x14ac:dyDescent="0.25">
      <c r="J1155" s="213"/>
      <c r="K1155" s="213"/>
    </row>
    <row r="1156" spans="10:11" x14ac:dyDescent="0.25">
      <c r="J1156" s="213"/>
      <c r="K1156" s="213"/>
    </row>
    <row r="1157" spans="10:11" x14ac:dyDescent="0.25">
      <c r="J1157" s="213"/>
      <c r="K1157" s="213"/>
    </row>
    <row r="1158" spans="10:11" x14ac:dyDescent="0.25">
      <c r="J1158" s="213"/>
      <c r="K1158" s="213"/>
    </row>
    <row r="1159" spans="10:11" x14ac:dyDescent="0.25">
      <c r="J1159" s="213"/>
      <c r="K1159" s="213"/>
    </row>
    <row r="1160" spans="10:11" x14ac:dyDescent="0.25">
      <c r="J1160" s="213"/>
      <c r="K1160" s="213"/>
    </row>
    <row r="1161" spans="10:11" x14ac:dyDescent="0.25">
      <c r="J1161" s="213"/>
      <c r="K1161" s="213"/>
    </row>
    <row r="1162" spans="10:11" x14ac:dyDescent="0.25">
      <c r="J1162" s="213"/>
      <c r="K1162" s="213"/>
    </row>
    <row r="1163" spans="10:11" x14ac:dyDescent="0.25">
      <c r="J1163" s="213"/>
      <c r="K1163" s="213"/>
    </row>
    <row r="1164" spans="10:11" x14ac:dyDescent="0.25">
      <c r="J1164" s="213"/>
      <c r="K1164" s="213"/>
    </row>
    <row r="1165" spans="10:11" x14ac:dyDescent="0.25">
      <c r="J1165" s="213"/>
      <c r="K1165" s="213"/>
    </row>
    <row r="1166" spans="10:11" x14ac:dyDescent="0.25">
      <c r="J1166" s="213"/>
      <c r="K1166" s="213"/>
    </row>
    <row r="1167" spans="10:11" x14ac:dyDescent="0.25">
      <c r="J1167" s="213"/>
      <c r="K1167" s="213"/>
    </row>
    <row r="1168" spans="10:11" x14ac:dyDescent="0.25">
      <c r="J1168" s="213"/>
      <c r="K1168" s="213"/>
    </row>
    <row r="1169" spans="10:11" x14ac:dyDescent="0.25">
      <c r="J1169" s="213"/>
      <c r="K1169" s="213"/>
    </row>
    <row r="1170" spans="10:11" x14ac:dyDescent="0.25">
      <c r="J1170" s="213"/>
      <c r="K1170" s="213"/>
    </row>
    <row r="1171" spans="10:11" x14ac:dyDescent="0.25">
      <c r="J1171" s="213"/>
      <c r="K1171" s="213"/>
    </row>
    <row r="1172" spans="10:11" x14ac:dyDescent="0.25">
      <c r="J1172" s="213"/>
      <c r="K1172" s="213"/>
    </row>
    <row r="1173" spans="10:11" x14ac:dyDescent="0.25">
      <c r="J1173" s="213"/>
      <c r="K1173" s="213"/>
    </row>
    <row r="1174" spans="10:11" x14ac:dyDescent="0.25">
      <c r="J1174" s="213"/>
      <c r="K1174" s="213"/>
    </row>
    <row r="1175" spans="10:11" x14ac:dyDescent="0.25">
      <c r="J1175" s="213"/>
      <c r="K1175" s="213"/>
    </row>
    <row r="1176" spans="10:11" x14ac:dyDescent="0.25">
      <c r="J1176" s="213"/>
      <c r="K1176" s="213"/>
    </row>
    <row r="1177" spans="10:11" x14ac:dyDescent="0.25">
      <c r="J1177" s="213"/>
      <c r="K1177" s="213"/>
    </row>
    <row r="1178" spans="10:11" x14ac:dyDescent="0.25">
      <c r="J1178" s="213"/>
      <c r="K1178" s="213"/>
    </row>
    <row r="1179" spans="10:11" x14ac:dyDescent="0.25">
      <c r="J1179" s="213"/>
      <c r="K1179" s="213"/>
    </row>
    <row r="1180" spans="10:11" x14ac:dyDescent="0.25">
      <c r="J1180" s="213"/>
      <c r="K1180" s="213"/>
    </row>
    <row r="1181" spans="10:11" x14ac:dyDescent="0.25">
      <c r="J1181" s="213"/>
      <c r="K1181" s="213"/>
    </row>
    <row r="1182" spans="10:11" x14ac:dyDescent="0.25">
      <c r="J1182" s="213"/>
      <c r="K1182" s="213"/>
    </row>
    <row r="1183" spans="10:11" x14ac:dyDescent="0.25">
      <c r="J1183" s="213"/>
      <c r="K1183" s="213"/>
    </row>
    <row r="1184" spans="10:11" x14ac:dyDescent="0.25">
      <c r="J1184" s="213"/>
      <c r="K1184" s="213"/>
    </row>
    <row r="1185" spans="10:11" x14ac:dyDescent="0.25">
      <c r="J1185" s="213"/>
      <c r="K1185" s="213"/>
    </row>
    <row r="1186" spans="10:11" x14ac:dyDescent="0.25">
      <c r="J1186" s="213"/>
      <c r="K1186" s="213"/>
    </row>
    <row r="1187" spans="10:11" x14ac:dyDescent="0.25">
      <c r="J1187" s="213"/>
      <c r="K1187" s="213"/>
    </row>
    <row r="1188" spans="10:11" x14ac:dyDescent="0.25">
      <c r="J1188" s="213"/>
      <c r="K1188" s="213"/>
    </row>
    <row r="1189" spans="10:11" x14ac:dyDescent="0.25">
      <c r="J1189" s="213"/>
      <c r="K1189" s="213"/>
    </row>
    <row r="1190" spans="10:11" x14ac:dyDescent="0.25">
      <c r="J1190" s="213"/>
      <c r="K1190" s="213"/>
    </row>
    <row r="1191" spans="10:11" x14ac:dyDescent="0.25">
      <c r="J1191" s="213"/>
      <c r="K1191" s="213"/>
    </row>
    <row r="1192" spans="10:11" x14ac:dyDescent="0.25">
      <c r="J1192" s="213"/>
      <c r="K1192" s="213"/>
    </row>
    <row r="1193" spans="10:11" x14ac:dyDescent="0.25">
      <c r="J1193" s="213"/>
      <c r="K1193" s="213"/>
    </row>
    <row r="1194" spans="10:11" x14ac:dyDescent="0.25">
      <c r="J1194" s="213"/>
      <c r="K1194" s="213"/>
    </row>
    <row r="1195" spans="10:11" x14ac:dyDescent="0.25">
      <c r="J1195" s="213"/>
      <c r="K1195" s="213"/>
    </row>
    <row r="1196" spans="10:11" x14ac:dyDescent="0.25">
      <c r="J1196" s="213"/>
      <c r="K1196" s="213"/>
    </row>
    <row r="1197" spans="10:11" x14ac:dyDescent="0.25">
      <c r="J1197" s="213"/>
      <c r="K1197" s="213"/>
    </row>
    <row r="1198" spans="10:11" x14ac:dyDescent="0.25">
      <c r="J1198" s="213"/>
      <c r="K1198" s="213"/>
    </row>
    <row r="1199" spans="10:11" x14ac:dyDescent="0.25">
      <c r="J1199" s="213"/>
      <c r="K1199" s="213"/>
    </row>
    <row r="1200" spans="10:11" x14ac:dyDescent="0.25">
      <c r="J1200" s="213"/>
      <c r="K1200" s="213"/>
    </row>
    <row r="1201" spans="10:11" x14ac:dyDescent="0.25">
      <c r="J1201" s="213"/>
      <c r="K1201" s="213"/>
    </row>
    <row r="1202" spans="10:11" x14ac:dyDescent="0.25">
      <c r="J1202" s="213"/>
      <c r="K1202" s="213"/>
    </row>
    <row r="1203" spans="10:11" x14ac:dyDescent="0.25">
      <c r="J1203" s="213"/>
      <c r="K1203" s="213"/>
    </row>
    <row r="1204" spans="10:11" x14ac:dyDescent="0.25">
      <c r="J1204" s="213"/>
      <c r="K1204" s="213"/>
    </row>
    <row r="1205" spans="10:11" x14ac:dyDescent="0.25">
      <c r="J1205" s="213"/>
      <c r="K1205" s="213"/>
    </row>
    <row r="1206" spans="10:11" x14ac:dyDescent="0.25">
      <c r="J1206" s="213"/>
      <c r="K1206" s="213"/>
    </row>
    <row r="1207" spans="10:11" x14ac:dyDescent="0.25">
      <c r="J1207" s="213"/>
      <c r="K1207" s="213"/>
    </row>
    <row r="1208" spans="10:11" x14ac:dyDescent="0.25">
      <c r="J1208" s="213"/>
      <c r="K1208" s="213"/>
    </row>
    <row r="1209" spans="10:11" x14ac:dyDescent="0.25">
      <c r="J1209" s="213"/>
      <c r="K1209" s="213"/>
    </row>
    <row r="1210" spans="10:11" x14ac:dyDescent="0.25">
      <c r="J1210" s="213"/>
      <c r="K1210" s="213"/>
    </row>
    <row r="1211" spans="10:11" x14ac:dyDescent="0.25">
      <c r="J1211" s="213"/>
      <c r="K1211" s="213"/>
    </row>
    <row r="1212" spans="10:11" x14ac:dyDescent="0.25">
      <c r="J1212" s="213"/>
      <c r="K1212" s="213"/>
    </row>
    <row r="1213" spans="10:11" x14ac:dyDescent="0.25">
      <c r="J1213" s="213"/>
      <c r="K1213" s="213"/>
    </row>
    <row r="1214" spans="10:11" x14ac:dyDescent="0.25">
      <c r="J1214" s="213"/>
      <c r="K1214" s="213"/>
    </row>
    <row r="1215" spans="10:11" x14ac:dyDescent="0.25">
      <c r="J1215" s="213"/>
      <c r="K1215" s="213"/>
    </row>
    <row r="1216" spans="10:11" x14ac:dyDescent="0.25">
      <c r="J1216" s="213"/>
      <c r="K1216" s="213"/>
    </row>
    <row r="1217" spans="10:11" x14ac:dyDescent="0.25">
      <c r="J1217" s="213"/>
      <c r="K1217" s="213"/>
    </row>
    <row r="1218" spans="10:11" x14ac:dyDescent="0.25">
      <c r="J1218" s="213"/>
      <c r="K1218" s="213"/>
    </row>
    <row r="1219" spans="10:11" x14ac:dyDescent="0.25">
      <c r="J1219" s="213"/>
      <c r="K1219" s="213"/>
    </row>
    <row r="1220" spans="10:11" x14ac:dyDescent="0.25">
      <c r="J1220" s="213"/>
      <c r="K1220" s="213"/>
    </row>
    <row r="1221" spans="10:11" x14ac:dyDescent="0.25">
      <c r="J1221" s="213"/>
      <c r="K1221" s="213"/>
    </row>
    <row r="1222" spans="10:11" x14ac:dyDescent="0.25">
      <c r="J1222" s="213"/>
      <c r="K1222" s="213"/>
    </row>
    <row r="1223" spans="10:11" x14ac:dyDescent="0.25">
      <c r="J1223" s="213"/>
      <c r="K1223" s="213"/>
    </row>
    <row r="1224" spans="10:11" x14ac:dyDescent="0.25">
      <c r="J1224" s="213"/>
      <c r="K1224" s="213"/>
    </row>
    <row r="1225" spans="10:11" x14ac:dyDescent="0.25">
      <c r="J1225" s="213"/>
      <c r="K1225" s="213"/>
    </row>
    <row r="1226" spans="10:11" x14ac:dyDescent="0.25">
      <c r="J1226" s="213"/>
      <c r="K1226" s="213"/>
    </row>
    <row r="1227" spans="10:11" x14ac:dyDescent="0.25">
      <c r="J1227" s="213"/>
      <c r="K1227" s="213"/>
    </row>
    <row r="1228" spans="10:11" x14ac:dyDescent="0.25">
      <c r="J1228" s="213"/>
      <c r="K1228" s="213"/>
    </row>
    <row r="1229" spans="10:11" x14ac:dyDescent="0.25">
      <c r="J1229" s="213"/>
      <c r="K1229" s="213"/>
    </row>
    <row r="1230" spans="10:11" x14ac:dyDescent="0.25">
      <c r="J1230" s="213"/>
      <c r="K1230" s="213"/>
    </row>
    <row r="1231" spans="10:11" x14ac:dyDescent="0.25">
      <c r="J1231" s="213"/>
      <c r="K1231" s="213"/>
    </row>
    <row r="1232" spans="10:11" x14ac:dyDescent="0.25">
      <c r="J1232" s="213"/>
      <c r="K1232" s="213"/>
    </row>
    <row r="1233" spans="10:11" x14ac:dyDescent="0.25">
      <c r="J1233" s="213"/>
      <c r="K1233" s="213"/>
    </row>
    <row r="1234" spans="10:11" x14ac:dyDescent="0.25">
      <c r="J1234" s="213"/>
      <c r="K1234" s="213"/>
    </row>
    <row r="1235" spans="10:11" x14ac:dyDescent="0.25">
      <c r="J1235" s="213"/>
      <c r="K1235" s="213"/>
    </row>
    <row r="1236" spans="10:11" x14ac:dyDescent="0.25">
      <c r="J1236" s="213"/>
      <c r="K1236" s="213"/>
    </row>
    <row r="1237" spans="10:11" x14ac:dyDescent="0.25">
      <c r="J1237" s="213"/>
      <c r="K1237" s="213"/>
    </row>
    <row r="1238" spans="10:11" x14ac:dyDescent="0.25">
      <c r="J1238" s="213"/>
      <c r="K1238" s="213"/>
    </row>
    <row r="1239" spans="10:11" x14ac:dyDescent="0.25">
      <c r="J1239" s="213"/>
      <c r="K1239" s="213"/>
    </row>
    <row r="1240" spans="10:11" x14ac:dyDescent="0.25">
      <c r="J1240" s="213"/>
      <c r="K1240" s="213"/>
    </row>
    <row r="1241" spans="10:11" x14ac:dyDescent="0.25">
      <c r="J1241" s="213"/>
      <c r="K1241" s="213"/>
    </row>
    <row r="1242" spans="10:11" x14ac:dyDescent="0.25">
      <c r="J1242" s="213"/>
      <c r="K1242" s="213"/>
    </row>
    <row r="1243" spans="10:11" x14ac:dyDescent="0.25">
      <c r="J1243" s="213"/>
      <c r="K1243" s="213"/>
    </row>
    <row r="1244" spans="10:11" x14ac:dyDescent="0.25">
      <c r="J1244" s="213"/>
      <c r="K1244" s="213"/>
    </row>
    <row r="1245" spans="10:11" x14ac:dyDescent="0.25">
      <c r="J1245" s="213"/>
      <c r="K1245" s="213"/>
    </row>
    <row r="1246" spans="10:11" x14ac:dyDescent="0.25">
      <c r="J1246" s="213"/>
      <c r="K1246" s="213"/>
    </row>
    <row r="1247" spans="10:11" x14ac:dyDescent="0.25">
      <c r="J1247" s="213"/>
      <c r="K1247" s="213"/>
    </row>
    <row r="1248" spans="10:11" x14ac:dyDescent="0.25">
      <c r="J1248" s="213"/>
      <c r="K1248" s="213"/>
    </row>
    <row r="1249" spans="10:11" x14ac:dyDescent="0.25">
      <c r="J1249" s="213"/>
      <c r="K1249" s="213"/>
    </row>
    <row r="1250" spans="10:11" x14ac:dyDescent="0.25">
      <c r="J1250" s="213"/>
      <c r="K1250" s="213"/>
    </row>
    <row r="1251" spans="10:11" x14ac:dyDescent="0.25">
      <c r="J1251" s="213"/>
      <c r="K1251" s="213"/>
    </row>
    <row r="1252" spans="10:11" x14ac:dyDescent="0.25">
      <c r="J1252" s="213"/>
      <c r="K1252" s="213"/>
    </row>
    <row r="1253" spans="10:11" x14ac:dyDescent="0.25">
      <c r="J1253" s="213"/>
      <c r="K1253" s="213"/>
    </row>
    <row r="1254" spans="10:11" x14ac:dyDescent="0.25">
      <c r="J1254" s="213"/>
      <c r="K1254" s="213"/>
    </row>
    <row r="1255" spans="10:11" x14ac:dyDescent="0.25">
      <c r="J1255" s="213"/>
      <c r="K1255" s="213"/>
    </row>
    <row r="1256" spans="10:11" x14ac:dyDescent="0.25">
      <c r="J1256" s="213"/>
      <c r="K1256" s="213"/>
    </row>
    <row r="1257" spans="10:11" x14ac:dyDescent="0.25">
      <c r="J1257" s="213"/>
      <c r="K1257" s="213"/>
    </row>
    <row r="1258" spans="10:11" x14ac:dyDescent="0.25">
      <c r="J1258" s="213"/>
      <c r="K1258" s="213"/>
    </row>
    <row r="1259" spans="10:11" x14ac:dyDescent="0.25">
      <c r="J1259" s="213"/>
      <c r="K1259" s="213"/>
    </row>
    <row r="1260" spans="10:11" x14ac:dyDescent="0.25">
      <c r="J1260" s="213"/>
      <c r="K1260" s="213"/>
    </row>
    <row r="1261" spans="10:11" x14ac:dyDescent="0.25">
      <c r="J1261" s="213"/>
      <c r="K1261" s="213"/>
    </row>
    <row r="1262" spans="10:11" x14ac:dyDescent="0.25">
      <c r="J1262" s="213"/>
      <c r="K1262" s="213"/>
    </row>
    <row r="1263" spans="10:11" x14ac:dyDescent="0.25">
      <c r="J1263" s="213"/>
      <c r="K1263" s="213"/>
    </row>
    <row r="1264" spans="10:11" x14ac:dyDescent="0.25">
      <c r="J1264" s="213"/>
      <c r="K1264" s="213"/>
    </row>
    <row r="1265" spans="10:11" x14ac:dyDescent="0.25">
      <c r="J1265" s="213"/>
      <c r="K1265" s="213"/>
    </row>
    <row r="1266" spans="10:11" x14ac:dyDescent="0.25">
      <c r="J1266" s="213"/>
      <c r="K1266" s="213"/>
    </row>
    <row r="1267" spans="10:11" x14ac:dyDescent="0.25">
      <c r="J1267" s="213"/>
      <c r="K1267" s="213"/>
    </row>
    <row r="1268" spans="10:11" x14ac:dyDescent="0.25">
      <c r="J1268" s="213"/>
      <c r="K1268" s="213"/>
    </row>
    <row r="1269" spans="10:11" x14ac:dyDescent="0.25">
      <c r="J1269" s="213"/>
      <c r="K1269" s="213"/>
    </row>
    <row r="1270" spans="10:11" x14ac:dyDescent="0.25">
      <c r="J1270" s="213"/>
      <c r="K1270" s="213"/>
    </row>
    <row r="1271" spans="10:11" x14ac:dyDescent="0.25">
      <c r="J1271" s="213"/>
      <c r="K1271" s="213"/>
    </row>
    <row r="1272" spans="10:11" x14ac:dyDescent="0.25">
      <c r="J1272" s="213"/>
      <c r="K1272" s="213"/>
    </row>
    <row r="1273" spans="10:11" x14ac:dyDescent="0.25">
      <c r="J1273" s="213"/>
      <c r="K1273" s="213"/>
    </row>
    <row r="1274" spans="10:11" x14ac:dyDescent="0.25">
      <c r="J1274" s="213"/>
      <c r="K1274" s="213"/>
    </row>
    <row r="1275" spans="10:11" x14ac:dyDescent="0.25">
      <c r="J1275" s="213"/>
      <c r="K1275" s="213"/>
    </row>
    <row r="1276" spans="10:11" x14ac:dyDescent="0.25">
      <c r="J1276" s="213"/>
      <c r="K1276" s="213"/>
    </row>
    <row r="1277" spans="10:11" x14ac:dyDescent="0.25">
      <c r="J1277" s="213"/>
      <c r="K1277" s="213"/>
    </row>
    <row r="1278" spans="10:11" x14ac:dyDescent="0.25">
      <c r="J1278" s="213"/>
      <c r="K1278" s="213"/>
    </row>
    <row r="1279" spans="10:11" x14ac:dyDescent="0.25">
      <c r="J1279" s="213"/>
      <c r="K1279" s="213"/>
    </row>
    <row r="1280" spans="10:11" x14ac:dyDescent="0.25">
      <c r="J1280" s="213"/>
      <c r="K1280" s="213"/>
    </row>
    <row r="1281" spans="10:11" x14ac:dyDescent="0.25">
      <c r="J1281" s="213"/>
      <c r="K1281" s="213"/>
    </row>
    <row r="1282" spans="10:11" x14ac:dyDescent="0.25">
      <c r="J1282" s="213"/>
      <c r="K1282" s="213"/>
    </row>
    <row r="1283" spans="10:11" x14ac:dyDescent="0.25">
      <c r="J1283" s="213"/>
      <c r="K1283" s="213"/>
    </row>
    <row r="1284" spans="10:11" x14ac:dyDescent="0.25">
      <c r="J1284" s="213"/>
      <c r="K1284" s="213"/>
    </row>
    <row r="1285" spans="10:11" x14ac:dyDescent="0.25">
      <c r="J1285" s="213"/>
      <c r="K1285" s="213"/>
    </row>
    <row r="1286" spans="10:11" x14ac:dyDescent="0.25">
      <c r="J1286" s="213"/>
      <c r="K1286" s="213"/>
    </row>
    <row r="1287" spans="10:11" x14ac:dyDescent="0.25">
      <c r="J1287" s="213"/>
      <c r="K1287" s="213"/>
    </row>
    <row r="1288" spans="10:11" x14ac:dyDescent="0.25">
      <c r="J1288" s="213"/>
      <c r="K1288" s="213"/>
    </row>
    <row r="1289" spans="10:11" x14ac:dyDescent="0.25">
      <c r="J1289" s="213"/>
      <c r="K1289" s="213"/>
    </row>
    <row r="1290" spans="10:11" x14ac:dyDescent="0.25">
      <c r="J1290" s="213"/>
      <c r="K1290" s="213"/>
    </row>
    <row r="1291" spans="10:11" x14ac:dyDescent="0.25">
      <c r="J1291" s="213"/>
      <c r="K1291" s="213"/>
    </row>
    <row r="1292" spans="10:11" x14ac:dyDescent="0.25">
      <c r="J1292" s="213"/>
      <c r="K1292" s="213"/>
    </row>
    <row r="1293" spans="10:11" x14ac:dyDescent="0.25">
      <c r="J1293" s="213"/>
      <c r="K1293" s="213"/>
    </row>
    <row r="1294" spans="10:11" x14ac:dyDescent="0.25">
      <c r="J1294" s="213"/>
      <c r="K1294" s="213"/>
    </row>
    <row r="1295" spans="10:11" x14ac:dyDescent="0.25">
      <c r="J1295" s="213"/>
      <c r="K1295" s="213"/>
    </row>
    <row r="1296" spans="10:11" x14ac:dyDescent="0.25">
      <c r="J1296" s="213"/>
      <c r="K1296" s="213"/>
    </row>
    <row r="1297" spans="10:11" x14ac:dyDescent="0.25">
      <c r="J1297" s="213"/>
      <c r="K1297" s="213"/>
    </row>
    <row r="1298" spans="10:11" x14ac:dyDescent="0.25">
      <c r="J1298" s="213"/>
      <c r="K1298" s="213"/>
    </row>
    <row r="1299" spans="10:11" x14ac:dyDescent="0.25">
      <c r="J1299" s="213"/>
      <c r="K1299" s="213"/>
    </row>
    <row r="1300" spans="10:11" x14ac:dyDescent="0.25">
      <c r="J1300" s="213"/>
      <c r="K1300" s="213"/>
    </row>
    <row r="1301" spans="10:11" x14ac:dyDescent="0.25">
      <c r="J1301" s="213"/>
      <c r="K1301" s="213"/>
    </row>
    <row r="1302" spans="10:11" x14ac:dyDescent="0.25">
      <c r="J1302" s="213"/>
      <c r="K1302" s="213"/>
    </row>
    <row r="1303" spans="10:11" x14ac:dyDescent="0.25">
      <c r="J1303" s="213"/>
      <c r="K1303" s="213"/>
    </row>
    <row r="1304" spans="10:11" x14ac:dyDescent="0.25">
      <c r="J1304" s="213"/>
      <c r="K1304" s="213"/>
    </row>
    <row r="1305" spans="10:11" x14ac:dyDescent="0.25">
      <c r="J1305" s="213"/>
      <c r="K1305" s="213"/>
    </row>
    <row r="1306" spans="10:11" x14ac:dyDescent="0.25">
      <c r="J1306" s="213"/>
      <c r="K1306" s="213"/>
    </row>
    <row r="1307" spans="10:11" x14ac:dyDescent="0.25">
      <c r="J1307" s="213"/>
      <c r="K1307" s="213"/>
    </row>
    <row r="1308" spans="10:11" x14ac:dyDescent="0.25">
      <c r="J1308" s="213"/>
      <c r="K1308" s="213"/>
    </row>
    <row r="1309" spans="10:11" x14ac:dyDescent="0.25">
      <c r="J1309" s="213"/>
      <c r="K1309" s="213"/>
    </row>
    <row r="1310" spans="10:11" x14ac:dyDescent="0.25">
      <c r="J1310" s="213"/>
      <c r="K1310" s="213"/>
    </row>
    <row r="1311" spans="10:11" x14ac:dyDescent="0.25">
      <c r="J1311" s="213"/>
      <c r="K1311" s="213"/>
    </row>
    <row r="1312" spans="10:11" x14ac:dyDescent="0.25">
      <c r="J1312" s="213"/>
      <c r="K1312" s="213"/>
    </row>
    <row r="1313" spans="10:11" x14ac:dyDescent="0.25">
      <c r="J1313" s="213"/>
      <c r="K1313" s="213"/>
    </row>
    <row r="1314" spans="10:11" x14ac:dyDescent="0.25">
      <c r="J1314" s="213"/>
      <c r="K1314" s="213"/>
    </row>
    <row r="1315" spans="10:11" x14ac:dyDescent="0.25">
      <c r="J1315" s="213"/>
      <c r="K1315" s="213"/>
    </row>
    <row r="1316" spans="10:11" x14ac:dyDescent="0.25">
      <c r="J1316" s="213"/>
      <c r="K1316" s="213"/>
    </row>
    <row r="1317" spans="10:11" x14ac:dyDescent="0.25">
      <c r="J1317" s="213"/>
      <c r="K1317" s="213"/>
    </row>
    <row r="1318" spans="10:11" x14ac:dyDescent="0.25">
      <c r="J1318" s="213"/>
      <c r="K1318" s="213"/>
    </row>
    <row r="1319" spans="10:11" x14ac:dyDescent="0.25">
      <c r="J1319" s="213"/>
      <c r="K1319" s="213"/>
    </row>
  </sheetData>
  <protectedRanges>
    <protectedRange sqref="H21:I21" name="Rango1"/>
    <protectedRange sqref="A22" name="Rango2"/>
    <protectedRange sqref="B14:B17" name="Rango3"/>
  </protectedRanges>
  <mergeCells count="54">
    <mergeCell ref="A175:E175"/>
    <mergeCell ref="F175:G175"/>
    <mergeCell ref="H175:J175"/>
    <mergeCell ref="K175:M175"/>
    <mergeCell ref="A154:F154"/>
    <mergeCell ref="G154:J154"/>
    <mergeCell ref="A155:F155"/>
    <mergeCell ref="G155:H155"/>
    <mergeCell ref="A174:M174"/>
    <mergeCell ref="A167:M169"/>
    <mergeCell ref="A156:F156"/>
    <mergeCell ref="A157:F157"/>
    <mergeCell ref="A158:F158"/>
    <mergeCell ref="A159:F159"/>
    <mergeCell ref="A162:E163"/>
    <mergeCell ref="A170:J170"/>
    <mergeCell ref="K170:M170"/>
    <mergeCell ref="A171:M171"/>
    <mergeCell ref="A172:E173"/>
    <mergeCell ref="F172:J173"/>
    <mergeCell ref="K172:M173"/>
    <mergeCell ref="G160:J160"/>
    <mergeCell ref="A164:H164"/>
    <mergeCell ref="A1:A2"/>
    <mergeCell ref="L1:M1"/>
    <mergeCell ref="L2:M2"/>
    <mergeCell ref="B1:K2"/>
    <mergeCell ref="A122:B122"/>
    <mergeCell ref="A17:F17"/>
    <mergeCell ref="A8:H8"/>
    <mergeCell ref="B4:E4"/>
    <mergeCell ref="B5:C5"/>
    <mergeCell ref="B6:C6"/>
    <mergeCell ref="E22:I22"/>
    <mergeCell ref="A123:B123"/>
    <mergeCell ref="C7:D7"/>
    <mergeCell ref="A10:H10"/>
    <mergeCell ref="A19:L19"/>
    <mergeCell ref="A20:L20"/>
    <mergeCell ref="A21:G21"/>
    <mergeCell ref="A22:D22"/>
    <mergeCell ref="A124:B124"/>
    <mergeCell ref="A131:F131"/>
    <mergeCell ref="G131:L131"/>
    <mergeCell ref="A138:K138"/>
    <mergeCell ref="A139:B139"/>
    <mergeCell ref="A145:G145"/>
    <mergeCell ref="D151:I151"/>
    <mergeCell ref="A140:B140"/>
    <mergeCell ref="A126:L126"/>
    <mergeCell ref="A128:L128"/>
    <mergeCell ref="A141:B141"/>
    <mergeCell ref="A143:B143"/>
    <mergeCell ref="D147:I147"/>
  </mergeCells>
  <conditionalFormatting sqref="J79:K79">
    <cfRule type="expression" dxfId="15" priority="15">
      <formula>$J$79="NO"</formula>
    </cfRule>
    <cfRule type="expression" dxfId="14" priority="16">
      <formula>$J$79="SI"</formula>
    </cfRule>
  </conditionalFormatting>
  <conditionalFormatting sqref="H163">
    <cfRule type="expression" dxfId="13" priority="13">
      <formula>$H$163="EFICAZ"</formula>
    </cfRule>
    <cfRule type="expression" dxfId="12" priority="14">
      <formula>$H$163="INEFICAZ"</formula>
    </cfRule>
  </conditionalFormatting>
  <conditionalFormatting sqref="A1">
    <cfRule type="cellIs" dxfId="11" priority="12" operator="equal">
      <formula>"ERROR"</formula>
    </cfRule>
  </conditionalFormatting>
  <conditionalFormatting sqref="L1">
    <cfRule type="cellIs" dxfId="10" priority="11" operator="equal">
      <formula>"ERROR"</formula>
    </cfRule>
  </conditionalFormatting>
  <conditionalFormatting sqref="L1">
    <cfRule type="cellIs" dxfId="9" priority="7" operator="equal">
      <formula>"INEXISTENTE"</formula>
    </cfRule>
    <cfRule type="cellIs" dxfId="8" priority="8" operator="equal">
      <formula>"INADECUADO"</formula>
    </cfRule>
    <cfRule type="cellIs" dxfId="7" priority="9" operator="equal">
      <formula>"PARCIALMENTE ADECUADO"</formula>
    </cfRule>
    <cfRule type="cellIs" dxfId="6" priority="10" operator="equal">
      <formula>"ADECUADO"</formula>
    </cfRule>
  </conditionalFormatting>
  <conditionalFormatting sqref="L2">
    <cfRule type="cellIs" dxfId="5" priority="6" operator="equal">
      <formula>"ERROR"</formula>
    </cfRule>
  </conditionalFormatting>
  <conditionalFormatting sqref="L2">
    <cfRule type="cellIs" dxfId="4" priority="2" operator="equal">
      <formula>"INEXISTENTE"</formula>
    </cfRule>
    <cfRule type="cellIs" dxfId="3" priority="3" operator="equal">
      <formula>"INADECUADO"</formula>
    </cfRule>
    <cfRule type="cellIs" dxfId="2" priority="4" operator="equal">
      <formula>"PARCIALMENTE ADECUADO"</formula>
    </cfRule>
    <cfRule type="cellIs" dxfId="1" priority="5" operator="equal">
      <formula>"ADECUADO"</formula>
    </cfRule>
  </conditionalFormatting>
  <conditionalFormatting sqref="B1">
    <cfRule type="cellIs" dxfId="0" priority="1" operator="equal">
      <formula>"ERROR"</formula>
    </cfRule>
  </conditionalFormatting>
  <dataValidations count="3">
    <dataValidation type="list" allowBlank="1" showInputMessage="1" showErrorMessage="1" sqref="J24:J77 JF24:JF77 TB24:TB77 ACX24:ACX77 AMT24:AMT77 AWP24:AWP77 BGL24:BGL77 BQH24:BQH77 CAD24:CAD77 CJZ24:CJZ77 CTV24:CTV77 DDR24:DDR77 DNN24:DNN77 DXJ24:DXJ77 EHF24:EHF77 ERB24:ERB77 FAX24:FAX77 FKT24:FKT77 FUP24:FUP77 GEL24:GEL77 GOH24:GOH77 GYD24:GYD77 HHZ24:HHZ77 HRV24:HRV77 IBR24:IBR77 ILN24:ILN77 IVJ24:IVJ77 JFF24:JFF77 JPB24:JPB77 JYX24:JYX77 KIT24:KIT77 KSP24:KSP77 LCL24:LCL77 LMH24:LMH77 LWD24:LWD77 MFZ24:MFZ77 MPV24:MPV77 MZR24:MZR77 NJN24:NJN77 NTJ24:NTJ77 ODF24:ODF77 ONB24:ONB77 OWX24:OWX77 PGT24:PGT77 PQP24:PQP77 QAL24:QAL77 QKH24:QKH77 QUD24:QUD77 RDZ24:RDZ77 RNV24:RNV77 RXR24:RXR77 SHN24:SHN77 SRJ24:SRJ77 TBF24:TBF77 TLB24:TLB77 TUX24:TUX77 UET24:UET77 UOP24:UOP77 UYL24:UYL77 VIH24:VIH77 VSD24:VSD77 WBZ24:WBZ77 WLV24:WLV77 WVR24:WVR77 J65572:J65625 JF65572:JF65625 TB65572:TB65625 ACX65572:ACX65625 AMT65572:AMT65625 AWP65572:AWP65625 BGL65572:BGL65625 BQH65572:BQH65625 CAD65572:CAD65625 CJZ65572:CJZ65625 CTV65572:CTV65625 DDR65572:DDR65625 DNN65572:DNN65625 DXJ65572:DXJ65625 EHF65572:EHF65625 ERB65572:ERB65625 FAX65572:FAX65625 FKT65572:FKT65625 FUP65572:FUP65625 GEL65572:GEL65625 GOH65572:GOH65625 GYD65572:GYD65625 HHZ65572:HHZ65625 HRV65572:HRV65625 IBR65572:IBR65625 ILN65572:ILN65625 IVJ65572:IVJ65625 JFF65572:JFF65625 JPB65572:JPB65625 JYX65572:JYX65625 KIT65572:KIT65625 KSP65572:KSP65625 LCL65572:LCL65625 LMH65572:LMH65625 LWD65572:LWD65625 MFZ65572:MFZ65625 MPV65572:MPV65625 MZR65572:MZR65625 NJN65572:NJN65625 NTJ65572:NTJ65625 ODF65572:ODF65625 ONB65572:ONB65625 OWX65572:OWX65625 PGT65572:PGT65625 PQP65572:PQP65625 QAL65572:QAL65625 QKH65572:QKH65625 QUD65572:QUD65625 RDZ65572:RDZ65625 RNV65572:RNV65625 RXR65572:RXR65625 SHN65572:SHN65625 SRJ65572:SRJ65625 TBF65572:TBF65625 TLB65572:TLB65625 TUX65572:TUX65625 UET65572:UET65625 UOP65572:UOP65625 UYL65572:UYL65625 VIH65572:VIH65625 VSD65572:VSD65625 WBZ65572:WBZ65625 WLV65572:WLV65625 WVR65572:WVR65625 J131108:J131161 JF131108:JF131161 TB131108:TB131161 ACX131108:ACX131161 AMT131108:AMT131161 AWP131108:AWP131161 BGL131108:BGL131161 BQH131108:BQH131161 CAD131108:CAD131161 CJZ131108:CJZ131161 CTV131108:CTV131161 DDR131108:DDR131161 DNN131108:DNN131161 DXJ131108:DXJ131161 EHF131108:EHF131161 ERB131108:ERB131161 FAX131108:FAX131161 FKT131108:FKT131161 FUP131108:FUP131161 GEL131108:GEL131161 GOH131108:GOH131161 GYD131108:GYD131161 HHZ131108:HHZ131161 HRV131108:HRV131161 IBR131108:IBR131161 ILN131108:ILN131161 IVJ131108:IVJ131161 JFF131108:JFF131161 JPB131108:JPB131161 JYX131108:JYX131161 KIT131108:KIT131161 KSP131108:KSP131161 LCL131108:LCL131161 LMH131108:LMH131161 LWD131108:LWD131161 MFZ131108:MFZ131161 MPV131108:MPV131161 MZR131108:MZR131161 NJN131108:NJN131161 NTJ131108:NTJ131161 ODF131108:ODF131161 ONB131108:ONB131161 OWX131108:OWX131161 PGT131108:PGT131161 PQP131108:PQP131161 QAL131108:QAL131161 QKH131108:QKH131161 QUD131108:QUD131161 RDZ131108:RDZ131161 RNV131108:RNV131161 RXR131108:RXR131161 SHN131108:SHN131161 SRJ131108:SRJ131161 TBF131108:TBF131161 TLB131108:TLB131161 TUX131108:TUX131161 UET131108:UET131161 UOP131108:UOP131161 UYL131108:UYL131161 VIH131108:VIH131161 VSD131108:VSD131161 WBZ131108:WBZ131161 WLV131108:WLV131161 WVR131108:WVR131161 J196644:J196697 JF196644:JF196697 TB196644:TB196697 ACX196644:ACX196697 AMT196644:AMT196697 AWP196644:AWP196697 BGL196644:BGL196697 BQH196644:BQH196697 CAD196644:CAD196697 CJZ196644:CJZ196697 CTV196644:CTV196697 DDR196644:DDR196697 DNN196644:DNN196697 DXJ196644:DXJ196697 EHF196644:EHF196697 ERB196644:ERB196697 FAX196644:FAX196697 FKT196644:FKT196697 FUP196644:FUP196697 GEL196644:GEL196697 GOH196644:GOH196697 GYD196644:GYD196697 HHZ196644:HHZ196697 HRV196644:HRV196697 IBR196644:IBR196697 ILN196644:ILN196697 IVJ196644:IVJ196697 JFF196644:JFF196697 JPB196644:JPB196697 JYX196644:JYX196697 KIT196644:KIT196697 KSP196644:KSP196697 LCL196644:LCL196697 LMH196644:LMH196697 LWD196644:LWD196697 MFZ196644:MFZ196697 MPV196644:MPV196697 MZR196644:MZR196697 NJN196644:NJN196697 NTJ196644:NTJ196697 ODF196644:ODF196697 ONB196644:ONB196697 OWX196644:OWX196697 PGT196644:PGT196697 PQP196644:PQP196697 QAL196644:QAL196697 QKH196644:QKH196697 QUD196644:QUD196697 RDZ196644:RDZ196697 RNV196644:RNV196697 RXR196644:RXR196697 SHN196644:SHN196697 SRJ196644:SRJ196697 TBF196644:TBF196697 TLB196644:TLB196697 TUX196644:TUX196697 UET196644:UET196697 UOP196644:UOP196697 UYL196644:UYL196697 VIH196644:VIH196697 VSD196644:VSD196697 WBZ196644:WBZ196697 WLV196644:WLV196697 WVR196644:WVR196697 J262180:J262233 JF262180:JF262233 TB262180:TB262233 ACX262180:ACX262233 AMT262180:AMT262233 AWP262180:AWP262233 BGL262180:BGL262233 BQH262180:BQH262233 CAD262180:CAD262233 CJZ262180:CJZ262233 CTV262180:CTV262233 DDR262180:DDR262233 DNN262180:DNN262233 DXJ262180:DXJ262233 EHF262180:EHF262233 ERB262180:ERB262233 FAX262180:FAX262233 FKT262180:FKT262233 FUP262180:FUP262233 GEL262180:GEL262233 GOH262180:GOH262233 GYD262180:GYD262233 HHZ262180:HHZ262233 HRV262180:HRV262233 IBR262180:IBR262233 ILN262180:ILN262233 IVJ262180:IVJ262233 JFF262180:JFF262233 JPB262180:JPB262233 JYX262180:JYX262233 KIT262180:KIT262233 KSP262180:KSP262233 LCL262180:LCL262233 LMH262180:LMH262233 LWD262180:LWD262233 MFZ262180:MFZ262233 MPV262180:MPV262233 MZR262180:MZR262233 NJN262180:NJN262233 NTJ262180:NTJ262233 ODF262180:ODF262233 ONB262180:ONB262233 OWX262180:OWX262233 PGT262180:PGT262233 PQP262180:PQP262233 QAL262180:QAL262233 QKH262180:QKH262233 QUD262180:QUD262233 RDZ262180:RDZ262233 RNV262180:RNV262233 RXR262180:RXR262233 SHN262180:SHN262233 SRJ262180:SRJ262233 TBF262180:TBF262233 TLB262180:TLB262233 TUX262180:TUX262233 UET262180:UET262233 UOP262180:UOP262233 UYL262180:UYL262233 VIH262180:VIH262233 VSD262180:VSD262233 WBZ262180:WBZ262233 WLV262180:WLV262233 WVR262180:WVR262233 J327716:J327769 JF327716:JF327769 TB327716:TB327769 ACX327716:ACX327769 AMT327716:AMT327769 AWP327716:AWP327769 BGL327716:BGL327769 BQH327716:BQH327769 CAD327716:CAD327769 CJZ327716:CJZ327769 CTV327716:CTV327769 DDR327716:DDR327769 DNN327716:DNN327769 DXJ327716:DXJ327769 EHF327716:EHF327769 ERB327716:ERB327769 FAX327716:FAX327769 FKT327716:FKT327769 FUP327716:FUP327769 GEL327716:GEL327769 GOH327716:GOH327769 GYD327716:GYD327769 HHZ327716:HHZ327769 HRV327716:HRV327769 IBR327716:IBR327769 ILN327716:ILN327769 IVJ327716:IVJ327769 JFF327716:JFF327769 JPB327716:JPB327769 JYX327716:JYX327769 KIT327716:KIT327769 KSP327716:KSP327769 LCL327716:LCL327769 LMH327716:LMH327769 LWD327716:LWD327769 MFZ327716:MFZ327769 MPV327716:MPV327769 MZR327716:MZR327769 NJN327716:NJN327769 NTJ327716:NTJ327769 ODF327716:ODF327769 ONB327716:ONB327769 OWX327716:OWX327769 PGT327716:PGT327769 PQP327716:PQP327769 QAL327716:QAL327769 QKH327716:QKH327769 QUD327716:QUD327769 RDZ327716:RDZ327769 RNV327716:RNV327769 RXR327716:RXR327769 SHN327716:SHN327769 SRJ327716:SRJ327769 TBF327716:TBF327769 TLB327716:TLB327769 TUX327716:TUX327769 UET327716:UET327769 UOP327716:UOP327769 UYL327716:UYL327769 VIH327716:VIH327769 VSD327716:VSD327769 WBZ327716:WBZ327769 WLV327716:WLV327769 WVR327716:WVR327769 J393252:J393305 JF393252:JF393305 TB393252:TB393305 ACX393252:ACX393305 AMT393252:AMT393305 AWP393252:AWP393305 BGL393252:BGL393305 BQH393252:BQH393305 CAD393252:CAD393305 CJZ393252:CJZ393305 CTV393252:CTV393305 DDR393252:DDR393305 DNN393252:DNN393305 DXJ393252:DXJ393305 EHF393252:EHF393305 ERB393252:ERB393305 FAX393252:FAX393305 FKT393252:FKT393305 FUP393252:FUP393305 GEL393252:GEL393305 GOH393252:GOH393305 GYD393252:GYD393305 HHZ393252:HHZ393305 HRV393252:HRV393305 IBR393252:IBR393305 ILN393252:ILN393305 IVJ393252:IVJ393305 JFF393252:JFF393305 JPB393252:JPB393305 JYX393252:JYX393305 KIT393252:KIT393305 KSP393252:KSP393305 LCL393252:LCL393305 LMH393252:LMH393305 LWD393252:LWD393305 MFZ393252:MFZ393305 MPV393252:MPV393305 MZR393252:MZR393305 NJN393252:NJN393305 NTJ393252:NTJ393305 ODF393252:ODF393305 ONB393252:ONB393305 OWX393252:OWX393305 PGT393252:PGT393305 PQP393252:PQP393305 QAL393252:QAL393305 QKH393252:QKH393305 QUD393252:QUD393305 RDZ393252:RDZ393305 RNV393252:RNV393305 RXR393252:RXR393305 SHN393252:SHN393305 SRJ393252:SRJ393305 TBF393252:TBF393305 TLB393252:TLB393305 TUX393252:TUX393305 UET393252:UET393305 UOP393252:UOP393305 UYL393252:UYL393305 VIH393252:VIH393305 VSD393252:VSD393305 WBZ393252:WBZ393305 WLV393252:WLV393305 WVR393252:WVR393305 J458788:J458841 JF458788:JF458841 TB458788:TB458841 ACX458788:ACX458841 AMT458788:AMT458841 AWP458788:AWP458841 BGL458788:BGL458841 BQH458788:BQH458841 CAD458788:CAD458841 CJZ458788:CJZ458841 CTV458788:CTV458841 DDR458788:DDR458841 DNN458788:DNN458841 DXJ458788:DXJ458841 EHF458788:EHF458841 ERB458788:ERB458841 FAX458788:FAX458841 FKT458788:FKT458841 FUP458788:FUP458841 GEL458788:GEL458841 GOH458788:GOH458841 GYD458788:GYD458841 HHZ458788:HHZ458841 HRV458788:HRV458841 IBR458788:IBR458841 ILN458788:ILN458841 IVJ458788:IVJ458841 JFF458788:JFF458841 JPB458788:JPB458841 JYX458788:JYX458841 KIT458788:KIT458841 KSP458788:KSP458841 LCL458788:LCL458841 LMH458788:LMH458841 LWD458788:LWD458841 MFZ458788:MFZ458841 MPV458788:MPV458841 MZR458788:MZR458841 NJN458788:NJN458841 NTJ458788:NTJ458841 ODF458788:ODF458841 ONB458788:ONB458841 OWX458788:OWX458841 PGT458788:PGT458841 PQP458788:PQP458841 QAL458788:QAL458841 QKH458788:QKH458841 QUD458788:QUD458841 RDZ458788:RDZ458841 RNV458788:RNV458841 RXR458788:RXR458841 SHN458788:SHN458841 SRJ458788:SRJ458841 TBF458788:TBF458841 TLB458788:TLB458841 TUX458788:TUX458841 UET458788:UET458841 UOP458788:UOP458841 UYL458788:UYL458841 VIH458788:VIH458841 VSD458788:VSD458841 WBZ458788:WBZ458841 WLV458788:WLV458841 WVR458788:WVR458841 J524324:J524377 JF524324:JF524377 TB524324:TB524377 ACX524324:ACX524377 AMT524324:AMT524377 AWP524324:AWP524377 BGL524324:BGL524377 BQH524324:BQH524377 CAD524324:CAD524377 CJZ524324:CJZ524377 CTV524324:CTV524377 DDR524324:DDR524377 DNN524324:DNN524377 DXJ524324:DXJ524377 EHF524324:EHF524377 ERB524324:ERB524377 FAX524324:FAX524377 FKT524324:FKT524377 FUP524324:FUP524377 GEL524324:GEL524377 GOH524324:GOH524377 GYD524324:GYD524377 HHZ524324:HHZ524377 HRV524324:HRV524377 IBR524324:IBR524377 ILN524324:ILN524377 IVJ524324:IVJ524377 JFF524324:JFF524377 JPB524324:JPB524377 JYX524324:JYX524377 KIT524324:KIT524377 KSP524324:KSP524377 LCL524324:LCL524377 LMH524324:LMH524377 LWD524324:LWD524377 MFZ524324:MFZ524377 MPV524324:MPV524377 MZR524324:MZR524377 NJN524324:NJN524377 NTJ524324:NTJ524377 ODF524324:ODF524377 ONB524324:ONB524377 OWX524324:OWX524377 PGT524324:PGT524377 PQP524324:PQP524377 QAL524324:QAL524377 QKH524324:QKH524377 QUD524324:QUD524377 RDZ524324:RDZ524377 RNV524324:RNV524377 RXR524324:RXR524377 SHN524324:SHN524377 SRJ524324:SRJ524377 TBF524324:TBF524377 TLB524324:TLB524377 TUX524324:TUX524377 UET524324:UET524377 UOP524324:UOP524377 UYL524324:UYL524377 VIH524324:VIH524377 VSD524324:VSD524377 WBZ524324:WBZ524377 WLV524324:WLV524377 WVR524324:WVR524377 J589860:J589913 JF589860:JF589913 TB589860:TB589913 ACX589860:ACX589913 AMT589860:AMT589913 AWP589860:AWP589913 BGL589860:BGL589913 BQH589860:BQH589913 CAD589860:CAD589913 CJZ589860:CJZ589913 CTV589860:CTV589913 DDR589860:DDR589913 DNN589860:DNN589913 DXJ589860:DXJ589913 EHF589860:EHF589913 ERB589860:ERB589913 FAX589860:FAX589913 FKT589860:FKT589913 FUP589860:FUP589913 GEL589860:GEL589913 GOH589860:GOH589913 GYD589860:GYD589913 HHZ589860:HHZ589913 HRV589860:HRV589913 IBR589860:IBR589913 ILN589860:ILN589913 IVJ589860:IVJ589913 JFF589860:JFF589913 JPB589860:JPB589913 JYX589860:JYX589913 KIT589860:KIT589913 KSP589860:KSP589913 LCL589860:LCL589913 LMH589860:LMH589913 LWD589860:LWD589913 MFZ589860:MFZ589913 MPV589860:MPV589913 MZR589860:MZR589913 NJN589860:NJN589913 NTJ589860:NTJ589913 ODF589860:ODF589913 ONB589860:ONB589913 OWX589860:OWX589913 PGT589860:PGT589913 PQP589860:PQP589913 QAL589860:QAL589913 QKH589860:QKH589913 QUD589860:QUD589913 RDZ589860:RDZ589913 RNV589860:RNV589913 RXR589860:RXR589913 SHN589860:SHN589913 SRJ589860:SRJ589913 TBF589860:TBF589913 TLB589860:TLB589913 TUX589860:TUX589913 UET589860:UET589913 UOP589860:UOP589913 UYL589860:UYL589913 VIH589860:VIH589913 VSD589860:VSD589913 WBZ589860:WBZ589913 WLV589860:WLV589913 WVR589860:WVR589913 J655396:J655449 JF655396:JF655449 TB655396:TB655449 ACX655396:ACX655449 AMT655396:AMT655449 AWP655396:AWP655449 BGL655396:BGL655449 BQH655396:BQH655449 CAD655396:CAD655449 CJZ655396:CJZ655449 CTV655396:CTV655449 DDR655396:DDR655449 DNN655396:DNN655449 DXJ655396:DXJ655449 EHF655396:EHF655449 ERB655396:ERB655449 FAX655396:FAX655449 FKT655396:FKT655449 FUP655396:FUP655449 GEL655396:GEL655449 GOH655396:GOH655449 GYD655396:GYD655449 HHZ655396:HHZ655449 HRV655396:HRV655449 IBR655396:IBR655449 ILN655396:ILN655449 IVJ655396:IVJ655449 JFF655396:JFF655449 JPB655396:JPB655449 JYX655396:JYX655449 KIT655396:KIT655449 KSP655396:KSP655449 LCL655396:LCL655449 LMH655396:LMH655449 LWD655396:LWD655449 MFZ655396:MFZ655449 MPV655396:MPV655449 MZR655396:MZR655449 NJN655396:NJN655449 NTJ655396:NTJ655449 ODF655396:ODF655449 ONB655396:ONB655449 OWX655396:OWX655449 PGT655396:PGT655449 PQP655396:PQP655449 QAL655396:QAL655449 QKH655396:QKH655449 QUD655396:QUD655449 RDZ655396:RDZ655449 RNV655396:RNV655449 RXR655396:RXR655449 SHN655396:SHN655449 SRJ655396:SRJ655449 TBF655396:TBF655449 TLB655396:TLB655449 TUX655396:TUX655449 UET655396:UET655449 UOP655396:UOP655449 UYL655396:UYL655449 VIH655396:VIH655449 VSD655396:VSD655449 WBZ655396:WBZ655449 WLV655396:WLV655449 WVR655396:WVR655449 J720932:J720985 JF720932:JF720985 TB720932:TB720985 ACX720932:ACX720985 AMT720932:AMT720985 AWP720932:AWP720985 BGL720932:BGL720985 BQH720932:BQH720985 CAD720932:CAD720985 CJZ720932:CJZ720985 CTV720932:CTV720985 DDR720932:DDR720985 DNN720932:DNN720985 DXJ720932:DXJ720985 EHF720932:EHF720985 ERB720932:ERB720985 FAX720932:FAX720985 FKT720932:FKT720985 FUP720932:FUP720985 GEL720932:GEL720985 GOH720932:GOH720985 GYD720932:GYD720985 HHZ720932:HHZ720985 HRV720932:HRV720985 IBR720932:IBR720985 ILN720932:ILN720985 IVJ720932:IVJ720985 JFF720932:JFF720985 JPB720932:JPB720985 JYX720932:JYX720985 KIT720932:KIT720985 KSP720932:KSP720985 LCL720932:LCL720985 LMH720932:LMH720985 LWD720932:LWD720985 MFZ720932:MFZ720985 MPV720932:MPV720985 MZR720932:MZR720985 NJN720932:NJN720985 NTJ720932:NTJ720985 ODF720932:ODF720985 ONB720932:ONB720985 OWX720932:OWX720985 PGT720932:PGT720985 PQP720932:PQP720985 QAL720932:QAL720985 QKH720932:QKH720985 QUD720932:QUD720985 RDZ720932:RDZ720985 RNV720932:RNV720985 RXR720932:RXR720985 SHN720932:SHN720985 SRJ720932:SRJ720985 TBF720932:TBF720985 TLB720932:TLB720985 TUX720932:TUX720985 UET720932:UET720985 UOP720932:UOP720985 UYL720932:UYL720985 VIH720932:VIH720985 VSD720932:VSD720985 WBZ720932:WBZ720985 WLV720932:WLV720985 WVR720932:WVR720985 J786468:J786521 JF786468:JF786521 TB786468:TB786521 ACX786468:ACX786521 AMT786468:AMT786521 AWP786468:AWP786521 BGL786468:BGL786521 BQH786468:BQH786521 CAD786468:CAD786521 CJZ786468:CJZ786521 CTV786468:CTV786521 DDR786468:DDR786521 DNN786468:DNN786521 DXJ786468:DXJ786521 EHF786468:EHF786521 ERB786468:ERB786521 FAX786468:FAX786521 FKT786468:FKT786521 FUP786468:FUP786521 GEL786468:GEL786521 GOH786468:GOH786521 GYD786468:GYD786521 HHZ786468:HHZ786521 HRV786468:HRV786521 IBR786468:IBR786521 ILN786468:ILN786521 IVJ786468:IVJ786521 JFF786468:JFF786521 JPB786468:JPB786521 JYX786468:JYX786521 KIT786468:KIT786521 KSP786468:KSP786521 LCL786468:LCL786521 LMH786468:LMH786521 LWD786468:LWD786521 MFZ786468:MFZ786521 MPV786468:MPV786521 MZR786468:MZR786521 NJN786468:NJN786521 NTJ786468:NTJ786521 ODF786468:ODF786521 ONB786468:ONB786521 OWX786468:OWX786521 PGT786468:PGT786521 PQP786468:PQP786521 QAL786468:QAL786521 QKH786468:QKH786521 QUD786468:QUD786521 RDZ786468:RDZ786521 RNV786468:RNV786521 RXR786468:RXR786521 SHN786468:SHN786521 SRJ786468:SRJ786521 TBF786468:TBF786521 TLB786468:TLB786521 TUX786468:TUX786521 UET786468:UET786521 UOP786468:UOP786521 UYL786468:UYL786521 VIH786468:VIH786521 VSD786468:VSD786521 WBZ786468:WBZ786521 WLV786468:WLV786521 WVR786468:WVR786521 J852004:J852057 JF852004:JF852057 TB852004:TB852057 ACX852004:ACX852057 AMT852004:AMT852057 AWP852004:AWP852057 BGL852004:BGL852057 BQH852004:BQH852057 CAD852004:CAD852057 CJZ852004:CJZ852057 CTV852004:CTV852057 DDR852004:DDR852057 DNN852004:DNN852057 DXJ852004:DXJ852057 EHF852004:EHF852057 ERB852004:ERB852057 FAX852004:FAX852057 FKT852004:FKT852057 FUP852004:FUP852057 GEL852004:GEL852057 GOH852004:GOH852057 GYD852004:GYD852057 HHZ852004:HHZ852057 HRV852004:HRV852057 IBR852004:IBR852057 ILN852004:ILN852057 IVJ852004:IVJ852057 JFF852004:JFF852057 JPB852004:JPB852057 JYX852004:JYX852057 KIT852004:KIT852057 KSP852004:KSP852057 LCL852004:LCL852057 LMH852004:LMH852057 LWD852004:LWD852057 MFZ852004:MFZ852057 MPV852004:MPV852057 MZR852004:MZR852057 NJN852004:NJN852057 NTJ852004:NTJ852057 ODF852004:ODF852057 ONB852004:ONB852057 OWX852004:OWX852057 PGT852004:PGT852057 PQP852004:PQP852057 QAL852004:QAL852057 QKH852004:QKH852057 QUD852004:QUD852057 RDZ852004:RDZ852057 RNV852004:RNV852057 RXR852004:RXR852057 SHN852004:SHN852057 SRJ852004:SRJ852057 TBF852004:TBF852057 TLB852004:TLB852057 TUX852004:TUX852057 UET852004:UET852057 UOP852004:UOP852057 UYL852004:UYL852057 VIH852004:VIH852057 VSD852004:VSD852057 WBZ852004:WBZ852057 WLV852004:WLV852057 WVR852004:WVR852057 J917540:J917593 JF917540:JF917593 TB917540:TB917593 ACX917540:ACX917593 AMT917540:AMT917593 AWP917540:AWP917593 BGL917540:BGL917593 BQH917540:BQH917593 CAD917540:CAD917593 CJZ917540:CJZ917593 CTV917540:CTV917593 DDR917540:DDR917593 DNN917540:DNN917593 DXJ917540:DXJ917593 EHF917540:EHF917593 ERB917540:ERB917593 FAX917540:FAX917593 FKT917540:FKT917593 FUP917540:FUP917593 GEL917540:GEL917593 GOH917540:GOH917593 GYD917540:GYD917593 HHZ917540:HHZ917593 HRV917540:HRV917593 IBR917540:IBR917593 ILN917540:ILN917593 IVJ917540:IVJ917593 JFF917540:JFF917593 JPB917540:JPB917593 JYX917540:JYX917593 KIT917540:KIT917593 KSP917540:KSP917593 LCL917540:LCL917593 LMH917540:LMH917593 LWD917540:LWD917593 MFZ917540:MFZ917593 MPV917540:MPV917593 MZR917540:MZR917593 NJN917540:NJN917593 NTJ917540:NTJ917593 ODF917540:ODF917593 ONB917540:ONB917593 OWX917540:OWX917593 PGT917540:PGT917593 PQP917540:PQP917593 QAL917540:QAL917593 QKH917540:QKH917593 QUD917540:QUD917593 RDZ917540:RDZ917593 RNV917540:RNV917593 RXR917540:RXR917593 SHN917540:SHN917593 SRJ917540:SRJ917593 TBF917540:TBF917593 TLB917540:TLB917593 TUX917540:TUX917593 UET917540:UET917593 UOP917540:UOP917593 UYL917540:UYL917593 VIH917540:VIH917593 VSD917540:VSD917593 WBZ917540:WBZ917593 WLV917540:WLV917593 WVR917540:WVR917593 J983076:J983129 JF983076:JF983129 TB983076:TB983129 ACX983076:ACX983129 AMT983076:AMT983129 AWP983076:AWP983129 BGL983076:BGL983129 BQH983076:BQH983129 CAD983076:CAD983129 CJZ983076:CJZ983129 CTV983076:CTV983129 DDR983076:DDR983129 DNN983076:DNN983129 DXJ983076:DXJ983129 EHF983076:EHF983129 ERB983076:ERB983129 FAX983076:FAX983129 FKT983076:FKT983129 FUP983076:FUP983129 GEL983076:GEL983129 GOH983076:GOH983129 GYD983076:GYD983129 HHZ983076:HHZ983129 HRV983076:HRV983129 IBR983076:IBR983129 ILN983076:ILN983129 IVJ983076:IVJ983129 JFF983076:JFF983129 JPB983076:JPB983129 JYX983076:JYX983129 KIT983076:KIT983129 KSP983076:KSP983129 LCL983076:LCL983129 LMH983076:LMH983129 LWD983076:LWD983129 MFZ983076:MFZ983129 MPV983076:MPV983129 MZR983076:MZR983129 NJN983076:NJN983129 NTJ983076:NTJ983129 ODF983076:ODF983129 ONB983076:ONB983129 OWX983076:OWX983129 PGT983076:PGT983129 PQP983076:PQP983129 QAL983076:QAL983129 QKH983076:QKH983129 QUD983076:QUD983129 RDZ983076:RDZ983129 RNV983076:RNV983129 RXR983076:RXR983129 SHN983076:SHN983129 SRJ983076:SRJ983129 TBF983076:TBF983129 TLB983076:TLB983129 TUX983076:TUX983129 UET983076:UET983129 UOP983076:UOP983129 UYL983076:UYL983129 VIH983076:VIH983129 VSD983076:VSD983129 WBZ983076:WBZ983129 WLV983076:WLV983129 WVR983076:WVR983129">
      <formula1>$A$194:$A$197</formula1>
    </dataValidation>
    <dataValidation type="list" allowBlank="1" showInputMessage="1" showErrorMessage="1" sqref="J82:J120 JF82:JF120 TB82:TB120 ACX82:ACX120 AMT82:AMT120 AWP82:AWP120 BGL82:BGL120 BQH82:BQH120 CAD82:CAD120 CJZ82:CJZ120 CTV82:CTV120 DDR82:DDR120 DNN82:DNN120 DXJ82:DXJ120 EHF82:EHF120 ERB82:ERB120 FAX82:FAX120 FKT82:FKT120 FUP82:FUP120 GEL82:GEL120 GOH82:GOH120 GYD82:GYD120 HHZ82:HHZ120 HRV82:HRV120 IBR82:IBR120 ILN82:ILN120 IVJ82:IVJ120 JFF82:JFF120 JPB82:JPB120 JYX82:JYX120 KIT82:KIT120 KSP82:KSP120 LCL82:LCL120 LMH82:LMH120 LWD82:LWD120 MFZ82:MFZ120 MPV82:MPV120 MZR82:MZR120 NJN82:NJN120 NTJ82:NTJ120 ODF82:ODF120 ONB82:ONB120 OWX82:OWX120 PGT82:PGT120 PQP82:PQP120 QAL82:QAL120 QKH82:QKH120 QUD82:QUD120 RDZ82:RDZ120 RNV82:RNV120 RXR82:RXR120 SHN82:SHN120 SRJ82:SRJ120 TBF82:TBF120 TLB82:TLB120 TUX82:TUX120 UET82:UET120 UOP82:UOP120 UYL82:UYL120 VIH82:VIH120 VSD82:VSD120 WBZ82:WBZ120 WLV82:WLV120 WVR82:WVR120 J65630:J65668 JF65630:JF65668 TB65630:TB65668 ACX65630:ACX65668 AMT65630:AMT65668 AWP65630:AWP65668 BGL65630:BGL65668 BQH65630:BQH65668 CAD65630:CAD65668 CJZ65630:CJZ65668 CTV65630:CTV65668 DDR65630:DDR65668 DNN65630:DNN65668 DXJ65630:DXJ65668 EHF65630:EHF65668 ERB65630:ERB65668 FAX65630:FAX65668 FKT65630:FKT65668 FUP65630:FUP65668 GEL65630:GEL65668 GOH65630:GOH65668 GYD65630:GYD65668 HHZ65630:HHZ65668 HRV65630:HRV65668 IBR65630:IBR65668 ILN65630:ILN65668 IVJ65630:IVJ65668 JFF65630:JFF65668 JPB65630:JPB65668 JYX65630:JYX65668 KIT65630:KIT65668 KSP65630:KSP65668 LCL65630:LCL65668 LMH65630:LMH65668 LWD65630:LWD65668 MFZ65630:MFZ65668 MPV65630:MPV65668 MZR65630:MZR65668 NJN65630:NJN65668 NTJ65630:NTJ65668 ODF65630:ODF65668 ONB65630:ONB65668 OWX65630:OWX65668 PGT65630:PGT65668 PQP65630:PQP65668 QAL65630:QAL65668 QKH65630:QKH65668 QUD65630:QUD65668 RDZ65630:RDZ65668 RNV65630:RNV65668 RXR65630:RXR65668 SHN65630:SHN65668 SRJ65630:SRJ65668 TBF65630:TBF65668 TLB65630:TLB65668 TUX65630:TUX65668 UET65630:UET65668 UOP65630:UOP65668 UYL65630:UYL65668 VIH65630:VIH65668 VSD65630:VSD65668 WBZ65630:WBZ65668 WLV65630:WLV65668 WVR65630:WVR65668 J131166:J131204 JF131166:JF131204 TB131166:TB131204 ACX131166:ACX131204 AMT131166:AMT131204 AWP131166:AWP131204 BGL131166:BGL131204 BQH131166:BQH131204 CAD131166:CAD131204 CJZ131166:CJZ131204 CTV131166:CTV131204 DDR131166:DDR131204 DNN131166:DNN131204 DXJ131166:DXJ131204 EHF131166:EHF131204 ERB131166:ERB131204 FAX131166:FAX131204 FKT131166:FKT131204 FUP131166:FUP131204 GEL131166:GEL131204 GOH131166:GOH131204 GYD131166:GYD131204 HHZ131166:HHZ131204 HRV131166:HRV131204 IBR131166:IBR131204 ILN131166:ILN131204 IVJ131166:IVJ131204 JFF131166:JFF131204 JPB131166:JPB131204 JYX131166:JYX131204 KIT131166:KIT131204 KSP131166:KSP131204 LCL131166:LCL131204 LMH131166:LMH131204 LWD131166:LWD131204 MFZ131166:MFZ131204 MPV131166:MPV131204 MZR131166:MZR131204 NJN131166:NJN131204 NTJ131166:NTJ131204 ODF131166:ODF131204 ONB131166:ONB131204 OWX131166:OWX131204 PGT131166:PGT131204 PQP131166:PQP131204 QAL131166:QAL131204 QKH131166:QKH131204 QUD131166:QUD131204 RDZ131166:RDZ131204 RNV131166:RNV131204 RXR131166:RXR131204 SHN131166:SHN131204 SRJ131166:SRJ131204 TBF131166:TBF131204 TLB131166:TLB131204 TUX131166:TUX131204 UET131166:UET131204 UOP131166:UOP131204 UYL131166:UYL131204 VIH131166:VIH131204 VSD131166:VSD131204 WBZ131166:WBZ131204 WLV131166:WLV131204 WVR131166:WVR131204 J196702:J196740 JF196702:JF196740 TB196702:TB196740 ACX196702:ACX196740 AMT196702:AMT196740 AWP196702:AWP196740 BGL196702:BGL196740 BQH196702:BQH196740 CAD196702:CAD196740 CJZ196702:CJZ196740 CTV196702:CTV196740 DDR196702:DDR196740 DNN196702:DNN196740 DXJ196702:DXJ196740 EHF196702:EHF196740 ERB196702:ERB196740 FAX196702:FAX196740 FKT196702:FKT196740 FUP196702:FUP196740 GEL196702:GEL196740 GOH196702:GOH196740 GYD196702:GYD196740 HHZ196702:HHZ196740 HRV196702:HRV196740 IBR196702:IBR196740 ILN196702:ILN196740 IVJ196702:IVJ196740 JFF196702:JFF196740 JPB196702:JPB196740 JYX196702:JYX196740 KIT196702:KIT196740 KSP196702:KSP196740 LCL196702:LCL196740 LMH196702:LMH196740 LWD196702:LWD196740 MFZ196702:MFZ196740 MPV196702:MPV196740 MZR196702:MZR196740 NJN196702:NJN196740 NTJ196702:NTJ196740 ODF196702:ODF196740 ONB196702:ONB196740 OWX196702:OWX196740 PGT196702:PGT196740 PQP196702:PQP196740 QAL196702:QAL196740 QKH196702:QKH196740 QUD196702:QUD196740 RDZ196702:RDZ196740 RNV196702:RNV196740 RXR196702:RXR196740 SHN196702:SHN196740 SRJ196702:SRJ196740 TBF196702:TBF196740 TLB196702:TLB196740 TUX196702:TUX196740 UET196702:UET196740 UOP196702:UOP196740 UYL196702:UYL196740 VIH196702:VIH196740 VSD196702:VSD196740 WBZ196702:WBZ196740 WLV196702:WLV196740 WVR196702:WVR196740 J262238:J262276 JF262238:JF262276 TB262238:TB262276 ACX262238:ACX262276 AMT262238:AMT262276 AWP262238:AWP262276 BGL262238:BGL262276 BQH262238:BQH262276 CAD262238:CAD262276 CJZ262238:CJZ262276 CTV262238:CTV262276 DDR262238:DDR262276 DNN262238:DNN262276 DXJ262238:DXJ262276 EHF262238:EHF262276 ERB262238:ERB262276 FAX262238:FAX262276 FKT262238:FKT262276 FUP262238:FUP262276 GEL262238:GEL262276 GOH262238:GOH262276 GYD262238:GYD262276 HHZ262238:HHZ262276 HRV262238:HRV262276 IBR262238:IBR262276 ILN262238:ILN262276 IVJ262238:IVJ262276 JFF262238:JFF262276 JPB262238:JPB262276 JYX262238:JYX262276 KIT262238:KIT262276 KSP262238:KSP262276 LCL262238:LCL262276 LMH262238:LMH262276 LWD262238:LWD262276 MFZ262238:MFZ262276 MPV262238:MPV262276 MZR262238:MZR262276 NJN262238:NJN262276 NTJ262238:NTJ262276 ODF262238:ODF262276 ONB262238:ONB262276 OWX262238:OWX262276 PGT262238:PGT262276 PQP262238:PQP262276 QAL262238:QAL262276 QKH262238:QKH262276 QUD262238:QUD262276 RDZ262238:RDZ262276 RNV262238:RNV262276 RXR262238:RXR262276 SHN262238:SHN262276 SRJ262238:SRJ262276 TBF262238:TBF262276 TLB262238:TLB262276 TUX262238:TUX262276 UET262238:UET262276 UOP262238:UOP262276 UYL262238:UYL262276 VIH262238:VIH262276 VSD262238:VSD262276 WBZ262238:WBZ262276 WLV262238:WLV262276 WVR262238:WVR262276 J327774:J327812 JF327774:JF327812 TB327774:TB327812 ACX327774:ACX327812 AMT327774:AMT327812 AWP327774:AWP327812 BGL327774:BGL327812 BQH327774:BQH327812 CAD327774:CAD327812 CJZ327774:CJZ327812 CTV327774:CTV327812 DDR327774:DDR327812 DNN327774:DNN327812 DXJ327774:DXJ327812 EHF327774:EHF327812 ERB327774:ERB327812 FAX327774:FAX327812 FKT327774:FKT327812 FUP327774:FUP327812 GEL327774:GEL327812 GOH327774:GOH327812 GYD327774:GYD327812 HHZ327774:HHZ327812 HRV327774:HRV327812 IBR327774:IBR327812 ILN327774:ILN327812 IVJ327774:IVJ327812 JFF327774:JFF327812 JPB327774:JPB327812 JYX327774:JYX327812 KIT327774:KIT327812 KSP327774:KSP327812 LCL327774:LCL327812 LMH327774:LMH327812 LWD327774:LWD327812 MFZ327774:MFZ327812 MPV327774:MPV327812 MZR327774:MZR327812 NJN327774:NJN327812 NTJ327774:NTJ327812 ODF327774:ODF327812 ONB327774:ONB327812 OWX327774:OWX327812 PGT327774:PGT327812 PQP327774:PQP327812 QAL327774:QAL327812 QKH327774:QKH327812 QUD327774:QUD327812 RDZ327774:RDZ327812 RNV327774:RNV327812 RXR327774:RXR327812 SHN327774:SHN327812 SRJ327774:SRJ327812 TBF327774:TBF327812 TLB327774:TLB327812 TUX327774:TUX327812 UET327774:UET327812 UOP327774:UOP327812 UYL327774:UYL327812 VIH327774:VIH327812 VSD327774:VSD327812 WBZ327774:WBZ327812 WLV327774:WLV327812 WVR327774:WVR327812 J393310:J393348 JF393310:JF393348 TB393310:TB393348 ACX393310:ACX393348 AMT393310:AMT393348 AWP393310:AWP393348 BGL393310:BGL393348 BQH393310:BQH393348 CAD393310:CAD393348 CJZ393310:CJZ393348 CTV393310:CTV393348 DDR393310:DDR393348 DNN393310:DNN393348 DXJ393310:DXJ393348 EHF393310:EHF393348 ERB393310:ERB393348 FAX393310:FAX393348 FKT393310:FKT393348 FUP393310:FUP393348 GEL393310:GEL393348 GOH393310:GOH393348 GYD393310:GYD393348 HHZ393310:HHZ393348 HRV393310:HRV393348 IBR393310:IBR393348 ILN393310:ILN393348 IVJ393310:IVJ393348 JFF393310:JFF393348 JPB393310:JPB393348 JYX393310:JYX393348 KIT393310:KIT393348 KSP393310:KSP393348 LCL393310:LCL393348 LMH393310:LMH393348 LWD393310:LWD393348 MFZ393310:MFZ393348 MPV393310:MPV393348 MZR393310:MZR393348 NJN393310:NJN393348 NTJ393310:NTJ393348 ODF393310:ODF393348 ONB393310:ONB393348 OWX393310:OWX393348 PGT393310:PGT393348 PQP393310:PQP393348 QAL393310:QAL393348 QKH393310:QKH393348 QUD393310:QUD393348 RDZ393310:RDZ393348 RNV393310:RNV393348 RXR393310:RXR393348 SHN393310:SHN393348 SRJ393310:SRJ393348 TBF393310:TBF393348 TLB393310:TLB393348 TUX393310:TUX393348 UET393310:UET393348 UOP393310:UOP393348 UYL393310:UYL393348 VIH393310:VIH393348 VSD393310:VSD393348 WBZ393310:WBZ393348 WLV393310:WLV393348 WVR393310:WVR393348 J458846:J458884 JF458846:JF458884 TB458846:TB458884 ACX458846:ACX458884 AMT458846:AMT458884 AWP458846:AWP458884 BGL458846:BGL458884 BQH458846:BQH458884 CAD458846:CAD458884 CJZ458846:CJZ458884 CTV458846:CTV458884 DDR458846:DDR458884 DNN458846:DNN458884 DXJ458846:DXJ458884 EHF458846:EHF458884 ERB458846:ERB458884 FAX458846:FAX458884 FKT458846:FKT458884 FUP458846:FUP458884 GEL458846:GEL458884 GOH458846:GOH458884 GYD458846:GYD458884 HHZ458846:HHZ458884 HRV458846:HRV458884 IBR458846:IBR458884 ILN458846:ILN458884 IVJ458846:IVJ458884 JFF458846:JFF458884 JPB458846:JPB458884 JYX458846:JYX458884 KIT458846:KIT458884 KSP458846:KSP458884 LCL458846:LCL458884 LMH458846:LMH458884 LWD458846:LWD458884 MFZ458846:MFZ458884 MPV458846:MPV458884 MZR458846:MZR458884 NJN458846:NJN458884 NTJ458846:NTJ458884 ODF458846:ODF458884 ONB458846:ONB458884 OWX458846:OWX458884 PGT458846:PGT458884 PQP458846:PQP458884 QAL458846:QAL458884 QKH458846:QKH458884 QUD458846:QUD458884 RDZ458846:RDZ458884 RNV458846:RNV458884 RXR458846:RXR458884 SHN458846:SHN458884 SRJ458846:SRJ458884 TBF458846:TBF458884 TLB458846:TLB458884 TUX458846:TUX458884 UET458846:UET458884 UOP458846:UOP458884 UYL458846:UYL458884 VIH458846:VIH458884 VSD458846:VSD458884 WBZ458846:WBZ458884 WLV458846:WLV458884 WVR458846:WVR458884 J524382:J524420 JF524382:JF524420 TB524382:TB524420 ACX524382:ACX524420 AMT524382:AMT524420 AWP524382:AWP524420 BGL524382:BGL524420 BQH524382:BQH524420 CAD524382:CAD524420 CJZ524382:CJZ524420 CTV524382:CTV524420 DDR524382:DDR524420 DNN524382:DNN524420 DXJ524382:DXJ524420 EHF524382:EHF524420 ERB524382:ERB524420 FAX524382:FAX524420 FKT524382:FKT524420 FUP524382:FUP524420 GEL524382:GEL524420 GOH524382:GOH524420 GYD524382:GYD524420 HHZ524382:HHZ524420 HRV524382:HRV524420 IBR524382:IBR524420 ILN524382:ILN524420 IVJ524382:IVJ524420 JFF524382:JFF524420 JPB524382:JPB524420 JYX524382:JYX524420 KIT524382:KIT524420 KSP524382:KSP524420 LCL524382:LCL524420 LMH524382:LMH524420 LWD524382:LWD524420 MFZ524382:MFZ524420 MPV524382:MPV524420 MZR524382:MZR524420 NJN524382:NJN524420 NTJ524382:NTJ524420 ODF524382:ODF524420 ONB524382:ONB524420 OWX524382:OWX524420 PGT524382:PGT524420 PQP524382:PQP524420 QAL524382:QAL524420 QKH524382:QKH524420 QUD524382:QUD524420 RDZ524382:RDZ524420 RNV524382:RNV524420 RXR524382:RXR524420 SHN524382:SHN524420 SRJ524382:SRJ524420 TBF524382:TBF524420 TLB524382:TLB524420 TUX524382:TUX524420 UET524382:UET524420 UOP524382:UOP524420 UYL524382:UYL524420 VIH524382:VIH524420 VSD524382:VSD524420 WBZ524382:WBZ524420 WLV524382:WLV524420 WVR524382:WVR524420 J589918:J589956 JF589918:JF589956 TB589918:TB589956 ACX589918:ACX589956 AMT589918:AMT589956 AWP589918:AWP589956 BGL589918:BGL589956 BQH589918:BQH589956 CAD589918:CAD589956 CJZ589918:CJZ589956 CTV589918:CTV589956 DDR589918:DDR589956 DNN589918:DNN589956 DXJ589918:DXJ589956 EHF589918:EHF589956 ERB589918:ERB589956 FAX589918:FAX589956 FKT589918:FKT589956 FUP589918:FUP589956 GEL589918:GEL589956 GOH589918:GOH589956 GYD589918:GYD589956 HHZ589918:HHZ589956 HRV589918:HRV589956 IBR589918:IBR589956 ILN589918:ILN589956 IVJ589918:IVJ589956 JFF589918:JFF589956 JPB589918:JPB589956 JYX589918:JYX589956 KIT589918:KIT589956 KSP589918:KSP589956 LCL589918:LCL589956 LMH589918:LMH589956 LWD589918:LWD589956 MFZ589918:MFZ589956 MPV589918:MPV589956 MZR589918:MZR589956 NJN589918:NJN589956 NTJ589918:NTJ589956 ODF589918:ODF589956 ONB589918:ONB589956 OWX589918:OWX589956 PGT589918:PGT589956 PQP589918:PQP589956 QAL589918:QAL589956 QKH589918:QKH589956 QUD589918:QUD589956 RDZ589918:RDZ589956 RNV589918:RNV589956 RXR589918:RXR589956 SHN589918:SHN589956 SRJ589918:SRJ589956 TBF589918:TBF589956 TLB589918:TLB589956 TUX589918:TUX589956 UET589918:UET589956 UOP589918:UOP589956 UYL589918:UYL589956 VIH589918:VIH589956 VSD589918:VSD589956 WBZ589918:WBZ589956 WLV589918:WLV589956 WVR589918:WVR589956 J655454:J655492 JF655454:JF655492 TB655454:TB655492 ACX655454:ACX655492 AMT655454:AMT655492 AWP655454:AWP655492 BGL655454:BGL655492 BQH655454:BQH655492 CAD655454:CAD655492 CJZ655454:CJZ655492 CTV655454:CTV655492 DDR655454:DDR655492 DNN655454:DNN655492 DXJ655454:DXJ655492 EHF655454:EHF655492 ERB655454:ERB655492 FAX655454:FAX655492 FKT655454:FKT655492 FUP655454:FUP655492 GEL655454:GEL655492 GOH655454:GOH655492 GYD655454:GYD655492 HHZ655454:HHZ655492 HRV655454:HRV655492 IBR655454:IBR655492 ILN655454:ILN655492 IVJ655454:IVJ655492 JFF655454:JFF655492 JPB655454:JPB655492 JYX655454:JYX655492 KIT655454:KIT655492 KSP655454:KSP655492 LCL655454:LCL655492 LMH655454:LMH655492 LWD655454:LWD655492 MFZ655454:MFZ655492 MPV655454:MPV655492 MZR655454:MZR655492 NJN655454:NJN655492 NTJ655454:NTJ655492 ODF655454:ODF655492 ONB655454:ONB655492 OWX655454:OWX655492 PGT655454:PGT655492 PQP655454:PQP655492 QAL655454:QAL655492 QKH655454:QKH655492 QUD655454:QUD655492 RDZ655454:RDZ655492 RNV655454:RNV655492 RXR655454:RXR655492 SHN655454:SHN655492 SRJ655454:SRJ655492 TBF655454:TBF655492 TLB655454:TLB655492 TUX655454:TUX655492 UET655454:UET655492 UOP655454:UOP655492 UYL655454:UYL655492 VIH655454:VIH655492 VSD655454:VSD655492 WBZ655454:WBZ655492 WLV655454:WLV655492 WVR655454:WVR655492 J720990:J721028 JF720990:JF721028 TB720990:TB721028 ACX720990:ACX721028 AMT720990:AMT721028 AWP720990:AWP721028 BGL720990:BGL721028 BQH720990:BQH721028 CAD720990:CAD721028 CJZ720990:CJZ721028 CTV720990:CTV721028 DDR720990:DDR721028 DNN720990:DNN721028 DXJ720990:DXJ721028 EHF720990:EHF721028 ERB720990:ERB721028 FAX720990:FAX721028 FKT720990:FKT721028 FUP720990:FUP721028 GEL720990:GEL721028 GOH720990:GOH721028 GYD720990:GYD721028 HHZ720990:HHZ721028 HRV720990:HRV721028 IBR720990:IBR721028 ILN720990:ILN721028 IVJ720990:IVJ721028 JFF720990:JFF721028 JPB720990:JPB721028 JYX720990:JYX721028 KIT720990:KIT721028 KSP720990:KSP721028 LCL720990:LCL721028 LMH720990:LMH721028 LWD720990:LWD721028 MFZ720990:MFZ721028 MPV720990:MPV721028 MZR720990:MZR721028 NJN720990:NJN721028 NTJ720990:NTJ721028 ODF720990:ODF721028 ONB720990:ONB721028 OWX720990:OWX721028 PGT720990:PGT721028 PQP720990:PQP721028 QAL720990:QAL721028 QKH720990:QKH721028 QUD720990:QUD721028 RDZ720990:RDZ721028 RNV720990:RNV721028 RXR720990:RXR721028 SHN720990:SHN721028 SRJ720990:SRJ721028 TBF720990:TBF721028 TLB720990:TLB721028 TUX720990:TUX721028 UET720990:UET721028 UOP720990:UOP721028 UYL720990:UYL721028 VIH720990:VIH721028 VSD720990:VSD721028 WBZ720990:WBZ721028 WLV720990:WLV721028 WVR720990:WVR721028 J786526:J786564 JF786526:JF786564 TB786526:TB786564 ACX786526:ACX786564 AMT786526:AMT786564 AWP786526:AWP786564 BGL786526:BGL786564 BQH786526:BQH786564 CAD786526:CAD786564 CJZ786526:CJZ786564 CTV786526:CTV786564 DDR786526:DDR786564 DNN786526:DNN786564 DXJ786526:DXJ786564 EHF786526:EHF786564 ERB786526:ERB786564 FAX786526:FAX786564 FKT786526:FKT786564 FUP786526:FUP786564 GEL786526:GEL786564 GOH786526:GOH786564 GYD786526:GYD786564 HHZ786526:HHZ786564 HRV786526:HRV786564 IBR786526:IBR786564 ILN786526:ILN786564 IVJ786526:IVJ786564 JFF786526:JFF786564 JPB786526:JPB786564 JYX786526:JYX786564 KIT786526:KIT786564 KSP786526:KSP786564 LCL786526:LCL786564 LMH786526:LMH786564 LWD786526:LWD786564 MFZ786526:MFZ786564 MPV786526:MPV786564 MZR786526:MZR786564 NJN786526:NJN786564 NTJ786526:NTJ786564 ODF786526:ODF786564 ONB786526:ONB786564 OWX786526:OWX786564 PGT786526:PGT786564 PQP786526:PQP786564 QAL786526:QAL786564 QKH786526:QKH786564 QUD786526:QUD786564 RDZ786526:RDZ786564 RNV786526:RNV786564 RXR786526:RXR786564 SHN786526:SHN786564 SRJ786526:SRJ786564 TBF786526:TBF786564 TLB786526:TLB786564 TUX786526:TUX786564 UET786526:UET786564 UOP786526:UOP786564 UYL786526:UYL786564 VIH786526:VIH786564 VSD786526:VSD786564 WBZ786526:WBZ786564 WLV786526:WLV786564 WVR786526:WVR786564 J852062:J852100 JF852062:JF852100 TB852062:TB852100 ACX852062:ACX852100 AMT852062:AMT852100 AWP852062:AWP852100 BGL852062:BGL852100 BQH852062:BQH852100 CAD852062:CAD852100 CJZ852062:CJZ852100 CTV852062:CTV852100 DDR852062:DDR852100 DNN852062:DNN852100 DXJ852062:DXJ852100 EHF852062:EHF852100 ERB852062:ERB852100 FAX852062:FAX852100 FKT852062:FKT852100 FUP852062:FUP852100 GEL852062:GEL852100 GOH852062:GOH852100 GYD852062:GYD852100 HHZ852062:HHZ852100 HRV852062:HRV852100 IBR852062:IBR852100 ILN852062:ILN852100 IVJ852062:IVJ852100 JFF852062:JFF852100 JPB852062:JPB852100 JYX852062:JYX852100 KIT852062:KIT852100 KSP852062:KSP852100 LCL852062:LCL852100 LMH852062:LMH852100 LWD852062:LWD852100 MFZ852062:MFZ852100 MPV852062:MPV852100 MZR852062:MZR852100 NJN852062:NJN852100 NTJ852062:NTJ852100 ODF852062:ODF852100 ONB852062:ONB852100 OWX852062:OWX852100 PGT852062:PGT852100 PQP852062:PQP852100 QAL852062:QAL852100 QKH852062:QKH852100 QUD852062:QUD852100 RDZ852062:RDZ852100 RNV852062:RNV852100 RXR852062:RXR852100 SHN852062:SHN852100 SRJ852062:SRJ852100 TBF852062:TBF852100 TLB852062:TLB852100 TUX852062:TUX852100 UET852062:UET852100 UOP852062:UOP852100 UYL852062:UYL852100 VIH852062:VIH852100 VSD852062:VSD852100 WBZ852062:WBZ852100 WLV852062:WLV852100 WVR852062:WVR852100 J917598:J917636 JF917598:JF917636 TB917598:TB917636 ACX917598:ACX917636 AMT917598:AMT917636 AWP917598:AWP917636 BGL917598:BGL917636 BQH917598:BQH917636 CAD917598:CAD917636 CJZ917598:CJZ917636 CTV917598:CTV917636 DDR917598:DDR917636 DNN917598:DNN917636 DXJ917598:DXJ917636 EHF917598:EHF917636 ERB917598:ERB917636 FAX917598:FAX917636 FKT917598:FKT917636 FUP917598:FUP917636 GEL917598:GEL917636 GOH917598:GOH917636 GYD917598:GYD917636 HHZ917598:HHZ917636 HRV917598:HRV917636 IBR917598:IBR917636 ILN917598:ILN917636 IVJ917598:IVJ917636 JFF917598:JFF917636 JPB917598:JPB917636 JYX917598:JYX917636 KIT917598:KIT917636 KSP917598:KSP917636 LCL917598:LCL917636 LMH917598:LMH917636 LWD917598:LWD917636 MFZ917598:MFZ917636 MPV917598:MPV917636 MZR917598:MZR917636 NJN917598:NJN917636 NTJ917598:NTJ917636 ODF917598:ODF917636 ONB917598:ONB917636 OWX917598:OWX917636 PGT917598:PGT917636 PQP917598:PQP917636 QAL917598:QAL917636 QKH917598:QKH917636 QUD917598:QUD917636 RDZ917598:RDZ917636 RNV917598:RNV917636 RXR917598:RXR917636 SHN917598:SHN917636 SRJ917598:SRJ917636 TBF917598:TBF917636 TLB917598:TLB917636 TUX917598:TUX917636 UET917598:UET917636 UOP917598:UOP917636 UYL917598:UYL917636 VIH917598:VIH917636 VSD917598:VSD917636 WBZ917598:WBZ917636 WLV917598:WLV917636 WVR917598:WVR917636 J983134:J983172 JF983134:JF983172 TB983134:TB983172 ACX983134:ACX983172 AMT983134:AMT983172 AWP983134:AWP983172 BGL983134:BGL983172 BQH983134:BQH983172 CAD983134:CAD983172 CJZ983134:CJZ983172 CTV983134:CTV983172 DDR983134:DDR983172 DNN983134:DNN983172 DXJ983134:DXJ983172 EHF983134:EHF983172 ERB983134:ERB983172 FAX983134:FAX983172 FKT983134:FKT983172 FUP983134:FUP983172 GEL983134:GEL983172 GOH983134:GOH983172 GYD983134:GYD983172 HHZ983134:HHZ983172 HRV983134:HRV983172 IBR983134:IBR983172 ILN983134:ILN983172 IVJ983134:IVJ983172 JFF983134:JFF983172 JPB983134:JPB983172 JYX983134:JYX983172 KIT983134:KIT983172 KSP983134:KSP983172 LCL983134:LCL983172 LMH983134:LMH983172 LWD983134:LWD983172 MFZ983134:MFZ983172 MPV983134:MPV983172 MZR983134:MZR983172 NJN983134:NJN983172 NTJ983134:NTJ983172 ODF983134:ODF983172 ONB983134:ONB983172 OWX983134:OWX983172 PGT983134:PGT983172 PQP983134:PQP983172 QAL983134:QAL983172 QKH983134:QKH983172 QUD983134:QUD983172 RDZ983134:RDZ983172 RNV983134:RNV983172 RXR983134:RXR983172 SHN983134:SHN983172 SRJ983134:SRJ983172 TBF983134:TBF983172 TLB983134:TLB983172 TUX983134:TUX983172 UET983134:UET983172 UOP983134:UOP983172 UYL983134:UYL983172 VIH983134:VIH983172 VSD983134:VSD983172 WBZ983134:WBZ983172 WLV983134:WLV983172 WVR983134:WVR983172">
      <formula1>$A$193:$A$197</formula1>
    </dataValidation>
    <dataValidation type="list" allowBlank="1" showInputMessage="1" showErrorMessage="1" sqref="K24:K77 JG24:JG77 TC24:TC77 ACY24:ACY77 AMU24:AMU77 AWQ24:AWQ77 BGM24:BGM77 BQI24:BQI77 CAE24:CAE77 CKA24:CKA77 CTW24:CTW77 DDS24:DDS77 DNO24:DNO77 DXK24:DXK77 EHG24:EHG77 ERC24:ERC77 FAY24:FAY77 FKU24:FKU77 FUQ24:FUQ77 GEM24:GEM77 GOI24:GOI77 GYE24:GYE77 HIA24:HIA77 HRW24:HRW77 IBS24:IBS77 ILO24:ILO77 IVK24:IVK77 JFG24:JFG77 JPC24:JPC77 JYY24:JYY77 KIU24:KIU77 KSQ24:KSQ77 LCM24:LCM77 LMI24:LMI77 LWE24:LWE77 MGA24:MGA77 MPW24:MPW77 MZS24:MZS77 NJO24:NJO77 NTK24:NTK77 ODG24:ODG77 ONC24:ONC77 OWY24:OWY77 PGU24:PGU77 PQQ24:PQQ77 QAM24:QAM77 QKI24:QKI77 QUE24:QUE77 REA24:REA77 RNW24:RNW77 RXS24:RXS77 SHO24:SHO77 SRK24:SRK77 TBG24:TBG77 TLC24:TLC77 TUY24:TUY77 UEU24:UEU77 UOQ24:UOQ77 UYM24:UYM77 VII24:VII77 VSE24:VSE77 WCA24:WCA77 WLW24:WLW77 WVS24:WVS77 K65572:K65625 JG65572:JG65625 TC65572:TC65625 ACY65572:ACY65625 AMU65572:AMU65625 AWQ65572:AWQ65625 BGM65572:BGM65625 BQI65572:BQI65625 CAE65572:CAE65625 CKA65572:CKA65625 CTW65572:CTW65625 DDS65572:DDS65625 DNO65572:DNO65625 DXK65572:DXK65625 EHG65572:EHG65625 ERC65572:ERC65625 FAY65572:FAY65625 FKU65572:FKU65625 FUQ65572:FUQ65625 GEM65572:GEM65625 GOI65572:GOI65625 GYE65572:GYE65625 HIA65572:HIA65625 HRW65572:HRW65625 IBS65572:IBS65625 ILO65572:ILO65625 IVK65572:IVK65625 JFG65572:JFG65625 JPC65572:JPC65625 JYY65572:JYY65625 KIU65572:KIU65625 KSQ65572:KSQ65625 LCM65572:LCM65625 LMI65572:LMI65625 LWE65572:LWE65625 MGA65572:MGA65625 MPW65572:MPW65625 MZS65572:MZS65625 NJO65572:NJO65625 NTK65572:NTK65625 ODG65572:ODG65625 ONC65572:ONC65625 OWY65572:OWY65625 PGU65572:PGU65625 PQQ65572:PQQ65625 QAM65572:QAM65625 QKI65572:QKI65625 QUE65572:QUE65625 REA65572:REA65625 RNW65572:RNW65625 RXS65572:RXS65625 SHO65572:SHO65625 SRK65572:SRK65625 TBG65572:TBG65625 TLC65572:TLC65625 TUY65572:TUY65625 UEU65572:UEU65625 UOQ65572:UOQ65625 UYM65572:UYM65625 VII65572:VII65625 VSE65572:VSE65625 WCA65572:WCA65625 WLW65572:WLW65625 WVS65572:WVS65625 K131108:K131161 JG131108:JG131161 TC131108:TC131161 ACY131108:ACY131161 AMU131108:AMU131161 AWQ131108:AWQ131161 BGM131108:BGM131161 BQI131108:BQI131161 CAE131108:CAE131161 CKA131108:CKA131161 CTW131108:CTW131161 DDS131108:DDS131161 DNO131108:DNO131161 DXK131108:DXK131161 EHG131108:EHG131161 ERC131108:ERC131161 FAY131108:FAY131161 FKU131108:FKU131161 FUQ131108:FUQ131161 GEM131108:GEM131161 GOI131108:GOI131161 GYE131108:GYE131161 HIA131108:HIA131161 HRW131108:HRW131161 IBS131108:IBS131161 ILO131108:ILO131161 IVK131108:IVK131161 JFG131108:JFG131161 JPC131108:JPC131161 JYY131108:JYY131161 KIU131108:KIU131161 KSQ131108:KSQ131161 LCM131108:LCM131161 LMI131108:LMI131161 LWE131108:LWE131161 MGA131108:MGA131161 MPW131108:MPW131161 MZS131108:MZS131161 NJO131108:NJO131161 NTK131108:NTK131161 ODG131108:ODG131161 ONC131108:ONC131161 OWY131108:OWY131161 PGU131108:PGU131161 PQQ131108:PQQ131161 QAM131108:QAM131161 QKI131108:QKI131161 QUE131108:QUE131161 REA131108:REA131161 RNW131108:RNW131161 RXS131108:RXS131161 SHO131108:SHO131161 SRK131108:SRK131161 TBG131108:TBG131161 TLC131108:TLC131161 TUY131108:TUY131161 UEU131108:UEU131161 UOQ131108:UOQ131161 UYM131108:UYM131161 VII131108:VII131161 VSE131108:VSE131161 WCA131108:WCA131161 WLW131108:WLW131161 WVS131108:WVS131161 K196644:K196697 JG196644:JG196697 TC196644:TC196697 ACY196644:ACY196697 AMU196644:AMU196697 AWQ196644:AWQ196697 BGM196644:BGM196697 BQI196644:BQI196697 CAE196644:CAE196697 CKA196644:CKA196697 CTW196644:CTW196697 DDS196644:DDS196697 DNO196644:DNO196697 DXK196644:DXK196697 EHG196644:EHG196697 ERC196644:ERC196697 FAY196644:FAY196697 FKU196644:FKU196697 FUQ196644:FUQ196697 GEM196644:GEM196697 GOI196644:GOI196697 GYE196644:GYE196697 HIA196644:HIA196697 HRW196644:HRW196697 IBS196644:IBS196697 ILO196644:ILO196697 IVK196644:IVK196697 JFG196644:JFG196697 JPC196644:JPC196697 JYY196644:JYY196697 KIU196644:KIU196697 KSQ196644:KSQ196697 LCM196644:LCM196697 LMI196644:LMI196697 LWE196644:LWE196697 MGA196644:MGA196697 MPW196644:MPW196697 MZS196644:MZS196697 NJO196644:NJO196697 NTK196644:NTK196697 ODG196644:ODG196697 ONC196644:ONC196697 OWY196644:OWY196697 PGU196644:PGU196697 PQQ196644:PQQ196697 QAM196644:QAM196697 QKI196644:QKI196697 QUE196644:QUE196697 REA196644:REA196697 RNW196644:RNW196697 RXS196644:RXS196697 SHO196644:SHO196697 SRK196644:SRK196697 TBG196644:TBG196697 TLC196644:TLC196697 TUY196644:TUY196697 UEU196644:UEU196697 UOQ196644:UOQ196697 UYM196644:UYM196697 VII196644:VII196697 VSE196644:VSE196697 WCA196644:WCA196697 WLW196644:WLW196697 WVS196644:WVS196697 K262180:K262233 JG262180:JG262233 TC262180:TC262233 ACY262180:ACY262233 AMU262180:AMU262233 AWQ262180:AWQ262233 BGM262180:BGM262233 BQI262180:BQI262233 CAE262180:CAE262233 CKA262180:CKA262233 CTW262180:CTW262233 DDS262180:DDS262233 DNO262180:DNO262233 DXK262180:DXK262233 EHG262180:EHG262233 ERC262180:ERC262233 FAY262180:FAY262233 FKU262180:FKU262233 FUQ262180:FUQ262233 GEM262180:GEM262233 GOI262180:GOI262233 GYE262180:GYE262233 HIA262180:HIA262233 HRW262180:HRW262233 IBS262180:IBS262233 ILO262180:ILO262233 IVK262180:IVK262233 JFG262180:JFG262233 JPC262180:JPC262233 JYY262180:JYY262233 KIU262180:KIU262233 KSQ262180:KSQ262233 LCM262180:LCM262233 LMI262180:LMI262233 LWE262180:LWE262233 MGA262180:MGA262233 MPW262180:MPW262233 MZS262180:MZS262233 NJO262180:NJO262233 NTK262180:NTK262233 ODG262180:ODG262233 ONC262180:ONC262233 OWY262180:OWY262233 PGU262180:PGU262233 PQQ262180:PQQ262233 QAM262180:QAM262233 QKI262180:QKI262233 QUE262180:QUE262233 REA262180:REA262233 RNW262180:RNW262233 RXS262180:RXS262233 SHO262180:SHO262233 SRK262180:SRK262233 TBG262180:TBG262233 TLC262180:TLC262233 TUY262180:TUY262233 UEU262180:UEU262233 UOQ262180:UOQ262233 UYM262180:UYM262233 VII262180:VII262233 VSE262180:VSE262233 WCA262180:WCA262233 WLW262180:WLW262233 WVS262180:WVS262233 K327716:K327769 JG327716:JG327769 TC327716:TC327769 ACY327716:ACY327769 AMU327716:AMU327769 AWQ327716:AWQ327769 BGM327716:BGM327769 BQI327716:BQI327769 CAE327716:CAE327769 CKA327716:CKA327769 CTW327716:CTW327769 DDS327716:DDS327769 DNO327716:DNO327769 DXK327716:DXK327769 EHG327716:EHG327769 ERC327716:ERC327769 FAY327716:FAY327769 FKU327716:FKU327769 FUQ327716:FUQ327769 GEM327716:GEM327769 GOI327716:GOI327769 GYE327716:GYE327769 HIA327716:HIA327769 HRW327716:HRW327769 IBS327716:IBS327769 ILO327716:ILO327769 IVK327716:IVK327769 JFG327716:JFG327769 JPC327716:JPC327769 JYY327716:JYY327769 KIU327716:KIU327769 KSQ327716:KSQ327769 LCM327716:LCM327769 LMI327716:LMI327769 LWE327716:LWE327769 MGA327716:MGA327769 MPW327716:MPW327769 MZS327716:MZS327769 NJO327716:NJO327769 NTK327716:NTK327769 ODG327716:ODG327769 ONC327716:ONC327769 OWY327716:OWY327769 PGU327716:PGU327769 PQQ327716:PQQ327769 QAM327716:QAM327769 QKI327716:QKI327769 QUE327716:QUE327769 REA327716:REA327769 RNW327716:RNW327769 RXS327716:RXS327769 SHO327716:SHO327769 SRK327716:SRK327769 TBG327716:TBG327769 TLC327716:TLC327769 TUY327716:TUY327769 UEU327716:UEU327769 UOQ327716:UOQ327769 UYM327716:UYM327769 VII327716:VII327769 VSE327716:VSE327769 WCA327716:WCA327769 WLW327716:WLW327769 WVS327716:WVS327769 K393252:K393305 JG393252:JG393305 TC393252:TC393305 ACY393252:ACY393305 AMU393252:AMU393305 AWQ393252:AWQ393305 BGM393252:BGM393305 BQI393252:BQI393305 CAE393252:CAE393305 CKA393252:CKA393305 CTW393252:CTW393305 DDS393252:DDS393305 DNO393252:DNO393305 DXK393252:DXK393305 EHG393252:EHG393305 ERC393252:ERC393305 FAY393252:FAY393305 FKU393252:FKU393305 FUQ393252:FUQ393305 GEM393252:GEM393305 GOI393252:GOI393305 GYE393252:GYE393305 HIA393252:HIA393305 HRW393252:HRW393305 IBS393252:IBS393305 ILO393252:ILO393305 IVK393252:IVK393305 JFG393252:JFG393305 JPC393252:JPC393305 JYY393252:JYY393305 KIU393252:KIU393305 KSQ393252:KSQ393305 LCM393252:LCM393305 LMI393252:LMI393305 LWE393252:LWE393305 MGA393252:MGA393305 MPW393252:MPW393305 MZS393252:MZS393305 NJO393252:NJO393305 NTK393252:NTK393305 ODG393252:ODG393305 ONC393252:ONC393305 OWY393252:OWY393305 PGU393252:PGU393305 PQQ393252:PQQ393305 QAM393252:QAM393305 QKI393252:QKI393305 QUE393252:QUE393305 REA393252:REA393305 RNW393252:RNW393305 RXS393252:RXS393305 SHO393252:SHO393305 SRK393252:SRK393305 TBG393252:TBG393305 TLC393252:TLC393305 TUY393252:TUY393305 UEU393252:UEU393305 UOQ393252:UOQ393305 UYM393252:UYM393305 VII393252:VII393305 VSE393252:VSE393305 WCA393252:WCA393305 WLW393252:WLW393305 WVS393252:WVS393305 K458788:K458841 JG458788:JG458841 TC458788:TC458841 ACY458788:ACY458841 AMU458788:AMU458841 AWQ458788:AWQ458841 BGM458788:BGM458841 BQI458788:BQI458841 CAE458788:CAE458841 CKA458788:CKA458841 CTW458788:CTW458841 DDS458788:DDS458841 DNO458788:DNO458841 DXK458788:DXK458841 EHG458788:EHG458841 ERC458788:ERC458841 FAY458788:FAY458841 FKU458788:FKU458841 FUQ458788:FUQ458841 GEM458788:GEM458841 GOI458788:GOI458841 GYE458788:GYE458841 HIA458788:HIA458841 HRW458788:HRW458841 IBS458788:IBS458841 ILO458788:ILO458841 IVK458788:IVK458841 JFG458788:JFG458841 JPC458788:JPC458841 JYY458788:JYY458841 KIU458788:KIU458841 KSQ458788:KSQ458841 LCM458788:LCM458841 LMI458788:LMI458841 LWE458788:LWE458841 MGA458788:MGA458841 MPW458788:MPW458841 MZS458788:MZS458841 NJO458788:NJO458841 NTK458788:NTK458841 ODG458788:ODG458841 ONC458788:ONC458841 OWY458788:OWY458841 PGU458788:PGU458841 PQQ458788:PQQ458841 QAM458788:QAM458841 QKI458788:QKI458841 QUE458788:QUE458841 REA458788:REA458841 RNW458788:RNW458841 RXS458788:RXS458841 SHO458788:SHO458841 SRK458788:SRK458841 TBG458788:TBG458841 TLC458788:TLC458841 TUY458788:TUY458841 UEU458788:UEU458841 UOQ458788:UOQ458841 UYM458788:UYM458841 VII458788:VII458841 VSE458788:VSE458841 WCA458788:WCA458841 WLW458788:WLW458841 WVS458788:WVS458841 K524324:K524377 JG524324:JG524377 TC524324:TC524377 ACY524324:ACY524377 AMU524324:AMU524377 AWQ524324:AWQ524377 BGM524324:BGM524377 BQI524324:BQI524377 CAE524324:CAE524377 CKA524324:CKA524377 CTW524324:CTW524377 DDS524324:DDS524377 DNO524324:DNO524377 DXK524324:DXK524377 EHG524324:EHG524377 ERC524324:ERC524377 FAY524324:FAY524377 FKU524324:FKU524377 FUQ524324:FUQ524377 GEM524324:GEM524377 GOI524324:GOI524377 GYE524324:GYE524377 HIA524324:HIA524377 HRW524324:HRW524377 IBS524324:IBS524377 ILO524324:ILO524377 IVK524324:IVK524377 JFG524324:JFG524377 JPC524324:JPC524377 JYY524324:JYY524377 KIU524324:KIU524377 KSQ524324:KSQ524377 LCM524324:LCM524377 LMI524324:LMI524377 LWE524324:LWE524377 MGA524324:MGA524377 MPW524324:MPW524377 MZS524324:MZS524377 NJO524324:NJO524377 NTK524324:NTK524377 ODG524324:ODG524377 ONC524324:ONC524377 OWY524324:OWY524377 PGU524324:PGU524377 PQQ524324:PQQ524377 QAM524324:QAM524377 QKI524324:QKI524377 QUE524324:QUE524377 REA524324:REA524377 RNW524324:RNW524377 RXS524324:RXS524377 SHO524324:SHO524377 SRK524324:SRK524377 TBG524324:TBG524377 TLC524324:TLC524377 TUY524324:TUY524377 UEU524324:UEU524377 UOQ524324:UOQ524377 UYM524324:UYM524377 VII524324:VII524377 VSE524324:VSE524377 WCA524324:WCA524377 WLW524324:WLW524377 WVS524324:WVS524377 K589860:K589913 JG589860:JG589913 TC589860:TC589913 ACY589860:ACY589913 AMU589860:AMU589913 AWQ589860:AWQ589913 BGM589860:BGM589913 BQI589860:BQI589913 CAE589860:CAE589913 CKA589860:CKA589913 CTW589860:CTW589913 DDS589860:DDS589913 DNO589860:DNO589913 DXK589860:DXK589913 EHG589860:EHG589913 ERC589860:ERC589913 FAY589860:FAY589913 FKU589860:FKU589913 FUQ589860:FUQ589913 GEM589860:GEM589913 GOI589860:GOI589913 GYE589860:GYE589913 HIA589860:HIA589913 HRW589860:HRW589913 IBS589860:IBS589913 ILO589860:ILO589913 IVK589860:IVK589913 JFG589860:JFG589913 JPC589860:JPC589913 JYY589860:JYY589913 KIU589860:KIU589913 KSQ589860:KSQ589913 LCM589860:LCM589913 LMI589860:LMI589913 LWE589860:LWE589913 MGA589860:MGA589913 MPW589860:MPW589913 MZS589860:MZS589913 NJO589860:NJO589913 NTK589860:NTK589913 ODG589860:ODG589913 ONC589860:ONC589913 OWY589860:OWY589913 PGU589860:PGU589913 PQQ589860:PQQ589913 QAM589860:QAM589913 QKI589860:QKI589913 QUE589860:QUE589913 REA589860:REA589913 RNW589860:RNW589913 RXS589860:RXS589913 SHO589860:SHO589913 SRK589860:SRK589913 TBG589860:TBG589913 TLC589860:TLC589913 TUY589860:TUY589913 UEU589860:UEU589913 UOQ589860:UOQ589913 UYM589860:UYM589913 VII589860:VII589913 VSE589860:VSE589913 WCA589860:WCA589913 WLW589860:WLW589913 WVS589860:WVS589913 K655396:K655449 JG655396:JG655449 TC655396:TC655449 ACY655396:ACY655449 AMU655396:AMU655449 AWQ655396:AWQ655449 BGM655396:BGM655449 BQI655396:BQI655449 CAE655396:CAE655449 CKA655396:CKA655449 CTW655396:CTW655449 DDS655396:DDS655449 DNO655396:DNO655449 DXK655396:DXK655449 EHG655396:EHG655449 ERC655396:ERC655449 FAY655396:FAY655449 FKU655396:FKU655449 FUQ655396:FUQ655449 GEM655396:GEM655449 GOI655396:GOI655449 GYE655396:GYE655449 HIA655396:HIA655449 HRW655396:HRW655449 IBS655396:IBS655449 ILO655396:ILO655449 IVK655396:IVK655449 JFG655396:JFG655449 JPC655396:JPC655449 JYY655396:JYY655449 KIU655396:KIU655449 KSQ655396:KSQ655449 LCM655396:LCM655449 LMI655396:LMI655449 LWE655396:LWE655449 MGA655396:MGA655449 MPW655396:MPW655449 MZS655396:MZS655449 NJO655396:NJO655449 NTK655396:NTK655449 ODG655396:ODG655449 ONC655396:ONC655449 OWY655396:OWY655449 PGU655396:PGU655449 PQQ655396:PQQ655449 QAM655396:QAM655449 QKI655396:QKI655449 QUE655396:QUE655449 REA655396:REA655449 RNW655396:RNW655449 RXS655396:RXS655449 SHO655396:SHO655449 SRK655396:SRK655449 TBG655396:TBG655449 TLC655396:TLC655449 TUY655396:TUY655449 UEU655396:UEU655449 UOQ655396:UOQ655449 UYM655396:UYM655449 VII655396:VII655449 VSE655396:VSE655449 WCA655396:WCA655449 WLW655396:WLW655449 WVS655396:WVS655449 K720932:K720985 JG720932:JG720985 TC720932:TC720985 ACY720932:ACY720985 AMU720932:AMU720985 AWQ720932:AWQ720985 BGM720932:BGM720985 BQI720932:BQI720985 CAE720932:CAE720985 CKA720932:CKA720985 CTW720932:CTW720985 DDS720932:DDS720985 DNO720932:DNO720985 DXK720932:DXK720985 EHG720932:EHG720985 ERC720932:ERC720985 FAY720932:FAY720985 FKU720932:FKU720985 FUQ720932:FUQ720985 GEM720932:GEM720985 GOI720932:GOI720985 GYE720932:GYE720985 HIA720932:HIA720985 HRW720932:HRW720985 IBS720932:IBS720985 ILO720932:ILO720985 IVK720932:IVK720985 JFG720932:JFG720985 JPC720932:JPC720985 JYY720932:JYY720985 KIU720932:KIU720985 KSQ720932:KSQ720985 LCM720932:LCM720985 LMI720932:LMI720985 LWE720932:LWE720985 MGA720932:MGA720985 MPW720932:MPW720985 MZS720932:MZS720985 NJO720932:NJO720985 NTK720932:NTK720985 ODG720932:ODG720985 ONC720932:ONC720985 OWY720932:OWY720985 PGU720932:PGU720985 PQQ720932:PQQ720985 QAM720932:QAM720985 QKI720932:QKI720985 QUE720932:QUE720985 REA720932:REA720985 RNW720932:RNW720985 RXS720932:RXS720985 SHO720932:SHO720985 SRK720932:SRK720985 TBG720932:TBG720985 TLC720932:TLC720985 TUY720932:TUY720985 UEU720932:UEU720985 UOQ720932:UOQ720985 UYM720932:UYM720985 VII720932:VII720985 VSE720932:VSE720985 WCA720932:WCA720985 WLW720932:WLW720985 WVS720932:WVS720985 K786468:K786521 JG786468:JG786521 TC786468:TC786521 ACY786468:ACY786521 AMU786468:AMU786521 AWQ786468:AWQ786521 BGM786468:BGM786521 BQI786468:BQI786521 CAE786468:CAE786521 CKA786468:CKA786521 CTW786468:CTW786521 DDS786468:DDS786521 DNO786468:DNO786521 DXK786468:DXK786521 EHG786468:EHG786521 ERC786468:ERC786521 FAY786468:FAY786521 FKU786468:FKU786521 FUQ786468:FUQ786521 GEM786468:GEM786521 GOI786468:GOI786521 GYE786468:GYE786521 HIA786468:HIA786521 HRW786468:HRW786521 IBS786468:IBS786521 ILO786468:ILO786521 IVK786468:IVK786521 JFG786468:JFG786521 JPC786468:JPC786521 JYY786468:JYY786521 KIU786468:KIU786521 KSQ786468:KSQ786521 LCM786468:LCM786521 LMI786468:LMI786521 LWE786468:LWE786521 MGA786468:MGA786521 MPW786468:MPW786521 MZS786468:MZS786521 NJO786468:NJO786521 NTK786468:NTK786521 ODG786468:ODG786521 ONC786468:ONC786521 OWY786468:OWY786521 PGU786468:PGU786521 PQQ786468:PQQ786521 QAM786468:QAM786521 QKI786468:QKI786521 QUE786468:QUE786521 REA786468:REA786521 RNW786468:RNW786521 RXS786468:RXS786521 SHO786468:SHO786521 SRK786468:SRK786521 TBG786468:TBG786521 TLC786468:TLC786521 TUY786468:TUY786521 UEU786468:UEU786521 UOQ786468:UOQ786521 UYM786468:UYM786521 VII786468:VII786521 VSE786468:VSE786521 WCA786468:WCA786521 WLW786468:WLW786521 WVS786468:WVS786521 K852004:K852057 JG852004:JG852057 TC852004:TC852057 ACY852004:ACY852057 AMU852004:AMU852057 AWQ852004:AWQ852057 BGM852004:BGM852057 BQI852004:BQI852057 CAE852004:CAE852057 CKA852004:CKA852057 CTW852004:CTW852057 DDS852004:DDS852057 DNO852004:DNO852057 DXK852004:DXK852057 EHG852004:EHG852057 ERC852004:ERC852057 FAY852004:FAY852057 FKU852004:FKU852057 FUQ852004:FUQ852057 GEM852004:GEM852057 GOI852004:GOI852057 GYE852004:GYE852057 HIA852004:HIA852057 HRW852004:HRW852057 IBS852004:IBS852057 ILO852004:ILO852057 IVK852004:IVK852057 JFG852004:JFG852057 JPC852004:JPC852057 JYY852004:JYY852057 KIU852004:KIU852057 KSQ852004:KSQ852057 LCM852004:LCM852057 LMI852004:LMI852057 LWE852004:LWE852057 MGA852004:MGA852057 MPW852004:MPW852057 MZS852004:MZS852057 NJO852004:NJO852057 NTK852004:NTK852057 ODG852004:ODG852057 ONC852004:ONC852057 OWY852004:OWY852057 PGU852004:PGU852057 PQQ852004:PQQ852057 QAM852004:QAM852057 QKI852004:QKI852057 QUE852004:QUE852057 REA852004:REA852057 RNW852004:RNW852057 RXS852004:RXS852057 SHO852004:SHO852057 SRK852004:SRK852057 TBG852004:TBG852057 TLC852004:TLC852057 TUY852004:TUY852057 UEU852004:UEU852057 UOQ852004:UOQ852057 UYM852004:UYM852057 VII852004:VII852057 VSE852004:VSE852057 WCA852004:WCA852057 WLW852004:WLW852057 WVS852004:WVS852057 K917540:K917593 JG917540:JG917593 TC917540:TC917593 ACY917540:ACY917593 AMU917540:AMU917593 AWQ917540:AWQ917593 BGM917540:BGM917593 BQI917540:BQI917593 CAE917540:CAE917593 CKA917540:CKA917593 CTW917540:CTW917593 DDS917540:DDS917593 DNO917540:DNO917593 DXK917540:DXK917593 EHG917540:EHG917593 ERC917540:ERC917593 FAY917540:FAY917593 FKU917540:FKU917593 FUQ917540:FUQ917593 GEM917540:GEM917593 GOI917540:GOI917593 GYE917540:GYE917593 HIA917540:HIA917593 HRW917540:HRW917593 IBS917540:IBS917593 ILO917540:ILO917593 IVK917540:IVK917593 JFG917540:JFG917593 JPC917540:JPC917593 JYY917540:JYY917593 KIU917540:KIU917593 KSQ917540:KSQ917593 LCM917540:LCM917593 LMI917540:LMI917593 LWE917540:LWE917593 MGA917540:MGA917593 MPW917540:MPW917593 MZS917540:MZS917593 NJO917540:NJO917593 NTK917540:NTK917593 ODG917540:ODG917593 ONC917540:ONC917593 OWY917540:OWY917593 PGU917540:PGU917593 PQQ917540:PQQ917593 QAM917540:QAM917593 QKI917540:QKI917593 QUE917540:QUE917593 REA917540:REA917593 RNW917540:RNW917593 RXS917540:RXS917593 SHO917540:SHO917593 SRK917540:SRK917593 TBG917540:TBG917593 TLC917540:TLC917593 TUY917540:TUY917593 UEU917540:UEU917593 UOQ917540:UOQ917593 UYM917540:UYM917593 VII917540:VII917593 VSE917540:VSE917593 WCA917540:WCA917593 WLW917540:WLW917593 WVS917540:WVS917593 K983076:K983129 JG983076:JG983129 TC983076:TC983129 ACY983076:ACY983129 AMU983076:AMU983129 AWQ983076:AWQ983129 BGM983076:BGM983129 BQI983076:BQI983129 CAE983076:CAE983129 CKA983076:CKA983129 CTW983076:CTW983129 DDS983076:DDS983129 DNO983076:DNO983129 DXK983076:DXK983129 EHG983076:EHG983129 ERC983076:ERC983129 FAY983076:FAY983129 FKU983076:FKU983129 FUQ983076:FUQ983129 GEM983076:GEM983129 GOI983076:GOI983129 GYE983076:GYE983129 HIA983076:HIA983129 HRW983076:HRW983129 IBS983076:IBS983129 ILO983076:ILO983129 IVK983076:IVK983129 JFG983076:JFG983129 JPC983076:JPC983129 JYY983076:JYY983129 KIU983076:KIU983129 KSQ983076:KSQ983129 LCM983076:LCM983129 LMI983076:LMI983129 LWE983076:LWE983129 MGA983076:MGA983129 MPW983076:MPW983129 MZS983076:MZS983129 NJO983076:NJO983129 NTK983076:NTK983129 ODG983076:ODG983129 ONC983076:ONC983129 OWY983076:OWY983129 PGU983076:PGU983129 PQQ983076:PQQ983129 QAM983076:QAM983129 QKI983076:QKI983129 QUE983076:QUE983129 REA983076:REA983129 RNW983076:RNW983129 RXS983076:RXS983129 SHO983076:SHO983129 SRK983076:SRK983129 TBG983076:TBG983129 TLC983076:TLC983129 TUY983076:TUY983129 UEU983076:UEU983129 UOQ983076:UOQ983129 UYM983076:UYM983129 VII983076:VII983129 VSE983076:VSE983129 WCA983076:WCA983129 WLW983076:WLW983129 WVS983076:WVS983129 K82:K120 JG82:JG120 TC82:TC120 ACY82:ACY120 AMU82:AMU120 AWQ82:AWQ120 BGM82:BGM120 BQI82:BQI120 CAE82:CAE120 CKA82:CKA120 CTW82:CTW120 DDS82:DDS120 DNO82:DNO120 DXK82:DXK120 EHG82:EHG120 ERC82:ERC120 FAY82:FAY120 FKU82:FKU120 FUQ82:FUQ120 GEM82:GEM120 GOI82:GOI120 GYE82:GYE120 HIA82:HIA120 HRW82:HRW120 IBS82:IBS120 ILO82:ILO120 IVK82:IVK120 JFG82:JFG120 JPC82:JPC120 JYY82:JYY120 KIU82:KIU120 KSQ82:KSQ120 LCM82:LCM120 LMI82:LMI120 LWE82:LWE120 MGA82:MGA120 MPW82:MPW120 MZS82:MZS120 NJO82:NJO120 NTK82:NTK120 ODG82:ODG120 ONC82:ONC120 OWY82:OWY120 PGU82:PGU120 PQQ82:PQQ120 QAM82:QAM120 QKI82:QKI120 QUE82:QUE120 REA82:REA120 RNW82:RNW120 RXS82:RXS120 SHO82:SHO120 SRK82:SRK120 TBG82:TBG120 TLC82:TLC120 TUY82:TUY120 UEU82:UEU120 UOQ82:UOQ120 UYM82:UYM120 VII82:VII120 VSE82:VSE120 WCA82:WCA120 WLW82:WLW120 WVS82:WVS120 K65630:K65668 JG65630:JG65668 TC65630:TC65668 ACY65630:ACY65668 AMU65630:AMU65668 AWQ65630:AWQ65668 BGM65630:BGM65668 BQI65630:BQI65668 CAE65630:CAE65668 CKA65630:CKA65668 CTW65630:CTW65668 DDS65630:DDS65668 DNO65630:DNO65668 DXK65630:DXK65668 EHG65630:EHG65668 ERC65630:ERC65668 FAY65630:FAY65668 FKU65630:FKU65668 FUQ65630:FUQ65668 GEM65630:GEM65668 GOI65630:GOI65668 GYE65630:GYE65668 HIA65630:HIA65668 HRW65630:HRW65668 IBS65630:IBS65668 ILO65630:ILO65668 IVK65630:IVK65668 JFG65630:JFG65668 JPC65630:JPC65668 JYY65630:JYY65668 KIU65630:KIU65668 KSQ65630:KSQ65668 LCM65630:LCM65668 LMI65630:LMI65668 LWE65630:LWE65668 MGA65630:MGA65668 MPW65630:MPW65668 MZS65630:MZS65668 NJO65630:NJO65668 NTK65630:NTK65668 ODG65630:ODG65668 ONC65630:ONC65668 OWY65630:OWY65668 PGU65630:PGU65668 PQQ65630:PQQ65668 QAM65630:QAM65668 QKI65630:QKI65668 QUE65630:QUE65668 REA65630:REA65668 RNW65630:RNW65668 RXS65630:RXS65668 SHO65630:SHO65668 SRK65630:SRK65668 TBG65630:TBG65668 TLC65630:TLC65668 TUY65630:TUY65668 UEU65630:UEU65668 UOQ65630:UOQ65668 UYM65630:UYM65668 VII65630:VII65668 VSE65630:VSE65668 WCA65630:WCA65668 WLW65630:WLW65668 WVS65630:WVS65668 K131166:K131204 JG131166:JG131204 TC131166:TC131204 ACY131166:ACY131204 AMU131166:AMU131204 AWQ131166:AWQ131204 BGM131166:BGM131204 BQI131166:BQI131204 CAE131166:CAE131204 CKA131166:CKA131204 CTW131166:CTW131204 DDS131166:DDS131204 DNO131166:DNO131204 DXK131166:DXK131204 EHG131166:EHG131204 ERC131166:ERC131204 FAY131166:FAY131204 FKU131166:FKU131204 FUQ131166:FUQ131204 GEM131166:GEM131204 GOI131166:GOI131204 GYE131166:GYE131204 HIA131166:HIA131204 HRW131166:HRW131204 IBS131166:IBS131204 ILO131166:ILO131204 IVK131166:IVK131204 JFG131166:JFG131204 JPC131166:JPC131204 JYY131166:JYY131204 KIU131166:KIU131204 KSQ131166:KSQ131204 LCM131166:LCM131204 LMI131166:LMI131204 LWE131166:LWE131204 MGA131166:MGA131204 MPW131166:MPW131204 MZS131166:MZS131204 NJO131166:NJO131204 NTK131166:NTK131204 ODG131166:ODG131204 ONC131166:ONC131204 OWY131166:OWY131204 PGU131166:PGU131204 PQQ131166:PQQ131204 QAM131166:QAM131204 QKI131166:QKI131204 QUE131166:QUE131204 REA131166:REA131204 RNW131166:RNW131204 RXS131166:RXS131204 SHO131166:SHO131204 SRK131166:SRK131204 TBG131166:TBG131204 TLC131166:TLC131204 TUY131166:TUY131204 UEU131166:UEU131204 UOQ131166:UOQ131204 UYM131166:UYM131204 VII131166:VII131204 VSE131166:VSE131204 WCA131166:WCA131204 WLW131166:WLW131204 WVS131166:WVS131204 K196702:K196740 JG196702:JG196740 TC196702:TC196740 ACY196702:ACY196740 AMU196702:AMU196740 AWQ196702:AWQ196740 BGM196702:BGM196740 BQI196702:BQI196740 CAE196702:CAE196740 CKA196702:CKA196740 CTW196702:CTW196740 DDS196702:DDS196740 DNO196702:DNO196740 DXK196702:DXK196740 EHG196702:EHG196740 ERC196702:ERC196740 FAY196702:FAY196740 FKU196702:FKU196740 FUQ196702:FUQ196740 GEM196702:GEM196740 GOI196702:GOI196740 GYE196702:GYE196740 HIA196702:HIA196740 HRW196702:HRW196740 IBS196702:IBS196740 ILO196702:ILO196740 IVK196702:IVK196740 JFG196702:JFG196740 JPC196702:JPC196740 JYY196702:JYY196740 KIU196702:KIU196740 KSQ196702:KSQ196740 LCM196702:LCM196740 LMI196702:LMI196740 LWE196702:LWE196740 MGA196702:MGA196740 MPW196702:MPW196740 MZS196702:MZS196740 NJO196702:NJO196740 NTK196702:NTK196740 ODG196702:ODG196740 ONC196702:ONC196740 OWY196702:OWY196740 PGU196702:PGU196740 PQQ196702:PQQ196740 QAM196702:QAM196740 QKI196702:QKI196740 QUE196702:QUE196740 REA196702:REA196740 RNW196702:RNW196740 RXS196702:RXS196740 SHO196702:SHO196740 SRK196702:SRK196740 TBG196702:TBG196740 TLC196702:TLC196740 TUY196702:TUY196740 UEU196702:UEU196740 UOQ196702:UOQ196740 UYM196702:UYM196740 VII196702:VII196740 VSE196702:VSE196740 WCA196702:WCA196740 WLW196702:WLW196740 WVS196702:WVS196740 K262238:K262276 JG262238:JG262276 TC262238:TC262276 ACY262238:ACY262276 AMU262238:AMU262276 AWQ262238:AWQ262276 BGM262238:BGM262276 BQI262238:BQI262276 CAE262238:CAE262276 CKA262238:CKA262276 CTW262238:CTW262276 DDS262238:DDS262276 DNO262238:DNO262276 DXK262238:DXK262276 EHG262238:EHG262276 ERC262238:ERC262276 FAY262238:FAY262276 FKU262238:FKU262276 FUQ262238:FUQ262276 GEM262238:GEM262276 GOI262238:GOI262276 GYE262238:GYE262276 HIA262238:HIA262276 HRW262238:HRW262276 IBS262238:IBS262276 ILO262238:ILO262276 IVK262238:IVK262276 JFG262238:JFG262276 JPC262238:JPC262276 JYY262238:JYY262276 KIU262238:KIU262276 KSQ262238:KSQ262276 LCM262238:LCM262276 LMI262238:LMI262276 LWE262238:LWE262276 MGA262238:MGA262276 MPW262238:MPW262276 MZS262238:MZS262276 NJO262238:NJO262276 NTK262238:NTK262276 ODG262238:ODG262276 ONC262238:ONC262276 OWY262238:OWY262276 PGU262238:PGU262276 PQQ262238:PQQ262276 QAM262238:QAM262276 QKI262238:QKI262276 QUE262238:QUE262276 REA262238:REA262276 RNW262238:RNW262276 RXS262238:RXS262276 SHO262238:SHO262276 SRK262238:SRK262276 TBG262238:TBG262276 TLC262238:TLC262276 TUY262238:TUY262276 UEU262238:UEU262276 UOQ262238:UOQ262276 UYM262238:UYM262276 VII262238:VII262276 VSE262238:VSE262276 WCA262238:WCA262276 WLW262238:WLW262276 WVS262238:WVS262276 K327774:K327812 JG327774:JG327812 TC327774:TC327812 ACY327774:ACY327812 AMU327774:AMU327812 AWQ327774:AWQ327812 BGM327774:BGM327812 BQI327774:BQI327812 CAE327774:CAE327812 CKA327774:CKA327812 CTW327774:CTW327812 DDS327774:DDS327812 DNO327774:DNO327812 DXK327774:DXK327812 EHG327774:EHG327812 ERC327774:ERC327812 FAY327774:FAY327812 FKU327774:FKU327812 FUQ327774:FUQ327812 GEM327774:GEM327812 GOI327774:GOI327812 GYE327774:GYE327812 HIA327774:HIA327812 HRW327774:HRW327812 IBS327774:IBS327812 ILO327774:ILO327812 IVK327774:IVK327812 JFG327774:JFG327812 JPC327774:JPC327812 JYY327774:JYY327812 KIU327774:KIU327812 KSQ327774:KSQ327812 LCM327774:LCM327812 LMI327774:LMI327812 LWE327774:LWE327812 MGA327774:MGA327812 MPW327774:MPW327812 MZS327774:MZS327812 NJO327774:NJO327812 NTK327774:NTK327812 ODG327774:ODG327812 ONC327774:ONC327812 OWY327774:OWY327812 PGU327774:PGU327812 PQQ327774:PQQ327812 QAM327774:QAM327812 QKI327774:QKI327812 QUE327774:QUE327812 REA327774:REA327812 RNW327774:RNW327812 RXS327774:RXS327812 SHO327774:SHO327812 SRK327774:SRK327812 TBG327774:TBG327812 TLC327774:TLC327812 TUY327774:TUY327812 UEU327774:UEU327812 UOQ327774:UOQ327812 UYM327774:UYM327812 VII327774:VII327812 VSE327774:VSE327812 WCA327774:WCA327812 WLW327774:WLW327812 WVS327774:WVS327812 K393310:K393348 JG393310:JG393348 TC393310:TC393348 ACY393310:ACY393348 AMU393310:AMU393348 AWQ393310:AWQ393348 BGM393310:BGM393348 BQI393310:BQI393348 CAE393310:CAE393348 CKA393310:CKA393348 CTW393310:CTW393348 DDS393310:DDS393348 DNO393310:DNO393348 DXK393310:DXK393348 EHG393310:EHG393348 ERC393310:ERC393348 FAY393310:FAY393348 FKU393310:FKU393348 FUQ393310:FUQ393348 GEM393310:GEM393348 GOI393310:GOI393348 GYE393310:GYE393348 HIA393310:HIA393348 HRW393310:HRW393348 IBS393310:IBS393348 ILO393310:ILO393348 IVK393310:IVK393348 JFG393310:JFG393348 JPC393310:JPC393348 JYY393310:JYY393348 KIU393310:KIU393348 KSQ393310:KSQ393348 LCM393310:LCM393348 LMI393310:LMI393348 LWE393310:LWE393348 MGA393310:MGA393348 MPW393310:MPW393348 MZS393310:MZS393348 NJO393310:NJO393348 NTK393310:NTK393348 ODG393310:ODG393348 ONC393310:ONC393348 OWY393310:OWY393348 PGU393310:PGU393348 PQQ393310:PQQ393348 QAM393310:QAM393348 QKI393310:QKI393348 QUE393310:QUE393348 REA393310:REA393348 RNW393310:RNW393348 RXS393310:RXS393348 SHO393310:SHO393348 SRK393310:SRK393348 TBG393310:TBG393348 TLC393310:TLC393348 TUY393310:TUY393348 UEU393310:UEU393348 UOQ393310:UOQ393348 UYM393310:UYM393348 VII393310:VII393348 VSE393310:VSE393348 WCA393310:WCA393348 WLW393310:WLW393348 WVS393310:WVS393348 K458846:K458884 JG458846:JG458884 TC458846:TC458884 ACY458846:ACY458884 AMU458846:AMU458884 AWQ458846:AWQ458884 BGM458846:BGM458884 BQI458846:BQI458884 CAE458846:CAE458884 CKA458846:CKA458884 CTW458846:CTW458884 DDS458846:DDS458884 DNO458846:DNO458884 DXK458846:DXK458884 EHG458846:EHG458884 ERC458846:ERC458884 FAY458846:FAY458884 FKU458846:FKU458884 FUQ458846:FUQ458884 GEM458846:GEM458884 GOI458846:GOI458884 GYE458846:GYE458884 HIA458846:HIA458884 HRW458846:HRW458884 IBS458846:IBS458884 ILO458846:ILO458884 IVK458846:IVK458884 JFG458846:JFG458884 JPC458846:JPC458884 JYY458846:JYY458884 KIU458846:KIU458884 KSQ458846:KSQ458884 LCM458846:LCM458884 LMI458846:LMI458884 LWE458846:LWE458884 MGA458846:MGA458884 MPW458846:MPW458884 MZS458846:MZS458884 NJO458846:NJO458884 NTK458846:NTK458884 ODG458846:ODG458884 ONC458846:ONC458884 OWY458846:OWY458884 PGU458846:PGU458884 PQQ458846:PQQ458884 QAM458846:QAM458884 QKI458846:QKI458884 QUE458846:QUE458884 REA458846:REA458884 RNW458846:RNW458884 RXS458846:RXS458884 SHO458846:SHO458884 SRK458846:SRK458884 TBG458846:TBG458884 TLC458846:TLC458884 TUY458846:TUY458884 UEU458846:UEU458884 UOQ458846:UOQ458884 UYM458846:UYM458884 VII458846:VII458884 VSE458846:VSE458884 WCA458846:WCA458884 WLW458846:WLW458884 WVS458846:WVS458884 K524382:K524420 JG524382:JG524420 TC524382:TC524420 ACY524382:ACY524420 AMU524382:AMU524420 AWQ524382:AWQ524420 BGM524382:BGM524420 BQI524382:BQI524420 CAE524382:CAE524420 CKA524382:CKA524420 CTW524382:CTW524420 DDS524382:DDS524420 DNO524382:DNO524420 DXK524382:DXK524420 EHG524382:EHG524420 ERC524382:ERC524420 FAY524382:FAY524420 FKU524382:FKU524420 FUQ524382:FUQ524420 GEM524382:GEM524420 GOI524382:GOI524420 GYE524382:GYE524420 HIA524382:HIA524420 HRW524382:HRW524420 IBS524382:IBS524420 ILO524382:ILO524420 IVK524382:IVK524420 JFG524382:JFG524420 JPC524382:JPC524420 JYY524382:JYY524420 KIU524382:KIU524420 KSQ524382:KSQ524420 LCM524382:LCM524420 LMI524382:LMI524420 LWE524382:LWE524420 MGA524382:MGA524420 MPW524382:MPW524420 MZS524382:MZS524420 NJO524382:NJO524420 NTK524382:NTK524420 ODG524382:ODG524420 ONC524382:ONC524420 OWY524382:OWY524420 PGU524382:PGU524420 PQQ524382:PQQ524420 QAM524382:QAM524420 QKI524382:QKI524420 QUE524382:QUE524420 REA524382:REA524420 RNW524382:RNW524420 RXS524382:RXS524420 SHO524382:SHO524420 SRK524382:SRK524420 TBG524382:TBG524420 TLC524382:TLC524420 TUY524382:TUY524420 UEU524382:UEU524420 UOQ524382:UOQ524420 UYM524382:UYM524420 VII524382:VII524420 VSE524382:VSE524420 WCA524382:WCA524420 WLW524382:WLW524420 WVS524382:WVS524420 K589918:K589956 JG589918:JG589956 TC589918:TC589956 ACY589918:ACY589956 AMU589918:AMU589956 AWQ589918:AWQ589956 BGM589918:BGM589956 BQI589918:BQI589956 CAE589918:CAE589956 CKA589918:CKA589956 CTW589918:CTW589956 DDS589918:DDS589956 DNO589918:DNO589956 DXK589918:DXK589956 EHG589918:EHG589956 ERC589918:ERC589956 FAY589918:FAY589956 FKU589918:FKU589956 FUQ589918:FUQ589956 GEM589918:GEM589956 GOI589918:GOI589956 GYE589918:GYE589956 HIA589918:HIA589956 HRW589918:HRW589956 IBS589918:IBS589956 ILO589918:ILO589956 IVK589918:IVK589956 JFG589918:JFG589956 JPC589918:JPC589956 JYY589918:JYY589956 KIU589918:KIU589956 KSQ589918:KSQ589956 LCM589918:LCM589956 LMI589918:LMI589956 LWE589918:LWE589956 MGA589918:MGA589956 MPW589918:MPW589956 MZS589918:MZS589956 NJO589918:NJO589956 NTK589918:NTK589956 ODG589918:ODG589956 ONC589918:ONC589956 OWY589918:OWY589956 PGU589918:PGU589956 PQQ589918:PQQ589956 QAM589918:QAM589956 QKI589918:QKI589956 QUE589918:QUE589956 REA589918:REA589956 RNW589918:RNW589956 RXS589918:RXS589956 SHO589918:SHO589956 SRK589918:SRK589956 TBG589918:TBG589956 TLC589918:TLC589956 TUY589918:TUY589956 UEU589918:UEU589956 UOQ589918:UOQ589956 UYM589918:UYM589956 VII589918:VII589956 VSE589918:VSE589956 WCA589918:WCA589956 WLW589918:WLW589956 WVS589918:WVS589956 K655454:K655492 JG655454:JG655492 TC655454:TC655492 ACY655454:ACY655492 AMU655454:AMU655492 AWQ655454:AWQ655492 BGM655454:BGM655492 BQI655454:BQI655492 CAE655454:CAE655492 CKA655454:CKA655492 CTW655454:CTW655492 DDS655454:DDS655492 DNO655454:DNO655492 DXK655454:DXK655492 EHG655454:EHG655492 ERC655454:ERC655492 FAY655454:FAY655492 FKU655454:FKU655492 FUQ655454:FUQ655492 GEM655454:GEM655492 GOI655454:GOI655492 GYE655454:GYE655492 HIA655454:HIA655492 HRW655454:HRW655492 IBS655454:IBS655492 ILO655454:ILO655492 IVK655454:IVK655492 JFG655454:JFG655492 JPC655454:JPC655492 JYY655454:JYY655492 KIU655454:KIU655492 KSQ655454:KSQ655492 LCM655454:LCM655492 LMI655454:LMI655492 LWE655454:LWE655492 MGA655454:MGA655492 MPW655454:MPW655492 MZS655454:MZS655492 NJO655454:NJO655492 NTK655454:NTK655492 ODG655454:ODG655492 ONC655454:ONC655492 OWY655454:OWY655492 PGU655454:PGU655492 PQQ655454:PQQ655492 QAM655454:QAM655492 QKI655454:QKI655492 QUE655454:QUE655492 REA655454:REA655492 RNW655454:RNW655492 RXS655454:RXS655492 SHO655454:SHO655492 SRK655454:SRK655492 TBG655454:TBG655492 TLC655454:TLC655492 TUY655454:TUY655492 UEU655454:UEU655492 UOQ655454:UOQ655492 UYM655454:UYM655492 VII655454:VII655492 VSE655454:VSE655492 WCA655454:WCA655492 WLW655454:WLW655492 WVS655454:WVS655492 K720990:K721028 JG720990:JG721028 TC720990:TC721028 ACY720990:ACY721028 AMU720990:AMU721028 AWQ720990:AWQ721028 BGM720990:BGM721028 BQI720990:BQI721028 CAE720990:CAE721028 CKA720990:CKA721028 CTW720990:CTW721028 DDS720990:DDS721028 DNO720990:DNO721028 DXK720990:DXK721028 EHG720990:EHG721028 ERC720990:ERC721028 FAY720990:FAY721028 FKU720990:FKU721028 FUQ720990:FUQ721028 GEM720990:GEM721028 GOI720990:GOI721028 GYE720990:GYE721028 HIA720990:HIA721028 HRW720990:HRW721028 IBS720990:IBS721028 ILO720990:ILO721028 IVK720990:IVK721028 JFG720990:JFG721028 JPC720990:JPC721028 JYY720990:JYY721028 KIU720990:KIU721028 KSQ720990:KSQ721028 LCM720990:LCM721028 LMI720990:LMI721028 LWE720990:LWE721028 MGA720990:MGA721028 MPW720990:MPW721028 MZS720990:MZS721028 NJO720990:NJO721028 NTK720990:NTK721028 ODG720990:ODG721028 ONC720990:ONC721028 OWY720990:OWY721028 PGU720990:PGU721028 PQQ720990:PQQ721028 QAM720990:QAM721028 QKI720990:QKI721028 QUE720990:QUE721028 REA720990:REA721028 RNW720990:RNW721028 RXS720990:RXS721028 SHO720990:SHO721028 SRK720990:SRK721028 TBG720990:TBG721028 TLC720990:TLC721028 TUY720990:TUY721028 UEU720990:UEU721028 UOQ720990:UOQ721028 UYM720990:UYM721028 VII720990:VII721028 VSE720990:VSE721028 WCA720990:WCA721028 WLW720990:WLW721028 WVS720990:WVS721028 K786526:K786564 JG786526:JG786564 TC786526:TC786564 ACY786526:ACY786564 AMU786526:AMU786564 AWQ786526:AWQ786564 BGM786526:BGM786564 BQI786526:BQI786564 CAE786526:CAE786564 CKA786526:CKA786564 CTW786526:CTW786564 DDS786526:DDS786564 DNO786526:DNO786564 DXK786526:DXK786564 EHG786526:EHG786564 ERC786526:ERC786564 FAY786526:FAY786564 FKU786526:FKU786564 FUQ786526:FUQ786564 GEM786526:GEM786564 GOI786526:GOI786564 GYE786526:GYE786564 HIA786526:HIA786564 HRW786526:HRW786564 IBS786526:IBS786564 ILO786526:ILO786564 IVK786526:IVK786564 JFG786526:JFG786564 JPC786526:JPC786564 JYY786526:JYY786564 KIU786526:KIU786564 KSQ786526:KSQ786564 LCM786526:LCM786564 LMI786526:LMI786564 LWE786526:LWE786564 MGA786526:MGA786564 MPW786526:MPW786564 MZS786526:MZS786564 NJO786526:NJO786564 NTK786526:NTK786564 ODG786526:ODG786564 ONC786526:ONC786564 OWY786526:OWY786564 PGU786526:PGU786564 PQQ786526:PQQ786564 QAM786526:QAM786564 QKI786526:QKI786564 QUE786526:QUE786564 REA786526:REA786564 RNW786526:RNW786564 RXS786526:RXS786564 SHO786526:SHO786564 SRK786526:SRK786564 TBG786526:TBG786564 TLC786526:TLC786564 TUY786526:TUY786564 UEU786526:UEU786564 UOQ786526:UOQ786564 UYM786526:UYM786564 VII786526:VII786564 VSE786526:VSE786564 WCA786526:WCA786564 WLW786526:WLW786564 WVS786526:WVS786564 K852062:K852100 JG852062:JG852100 TC852062:TC852100 ACY852062:ACY852100 AMU852062:AMU852100 AWQ852062:AWQ852100 BGM852062:BGM852100 BQI852062:BQI852100 CAE852062:CAE852100 CKA852062:CKA852100 CTW852062:CTW852100 DDS852062:DDS852100 DNO852062:DNO852100 DXK852062:DXK852100 EHG852062:EHG852100 ERC852062:ERC852100 FAY852062:FAY852100 FKU852062:FKU852100 FUQ852062:FUQ852100 GEM852062:GEM852100 GOI852062:GOI852100 GYE852062:GYE852100 HIA852062:HIA852100 HRW852062:HRW852100 IBS852062:IBS852100 ILO852062:ILO852100 IVK852062:IVK852100 JFG852062:JFG852100 JPC852062:JPC852100 JYY852062:JYY852100 KIU852062:KIU852100 KSQ852062:KSQ852100 LCM852062:LCM852100 LMI852062:LMI852100 LWE852062:LWE852100 MGA852062:MGA852100 MPW852062:MPW852100 MZS852062:MZS852100 NJO852062:NJO852100 NTK852062:NTK852100 ODG852062:ODG852100 ONC852062:ONC852100 OWY852062:OWY852100 PGU852062:PGU852100 PQQ852062:PQQ852100 QAM852062:QAM852100 QKI852062:QKI852100 QUE852062:QUE852100 REA852062:REA852100 RNW852062:RNW852100 RXS852062:RXS852100 SHO852062:SHO852100 SRK852062:SRK852100 TBG852062:TBG852100 TLC852062:TLC852100 TUY852062:TUY852100 UEU852062:UEU852100 UOQ852062:UOQ852100 UYM852062:UYM852100 VII852062:VII852100 VSE852062:VSE852100 WCA852062:WCA852100 WLW852062:WLW852100 WVS852062:WVS852100 K917598:K917636 JG917598:JG917636 TC917598:TC917636 ACY917598:ACY917636 AMU917598:AMU917636 AWQ917598:AWQ917636 BGM917598:BGM917636 BQI917598:BQI917636 CAE917598:CAE917636 CKA917598:CKA917636 CTW917598:CTW917636 DDS917598:DDS917636 DNO917598:DNO917636 DXK917598:DXK917636 EHG917598:EHG917636 ERC917598:ERC917636 FAY917598:FAY917636 FKU917598:FKU917636 FUQ917598:FUQ917636 GEM917598:GEM917636 GOI917598:GOI917636 GYE917598:GYE917636 HIA917598:HIA917636 HRW917598:HRW917636 IBS917598:IBS917636 ILO917598:ILO917636 IVK917598:IVK917636 JFG917598:JFG917636 JPC917598:JPC917636 JYY917598:JYY917636 KIU917598:KIU917636 KSQ917598:KSQ917636 LCM917598:LCM917636 LMI917598:LMI917636 LWE917598:LWE917636 MGA917598:MGA917636 MPW917598:MPW917636 MZS917598:MZS917636 NJO917598:NJO917636 NTK917598:NTK917636 ODG917598:ODG917636 ONC917598:ONC917636 OWY917598:OWY917636 PGU917598:PGU917636 PQQ917598:PQQ917636 QAM917598:QAM917636 QKI917598:QKI917636 QUE917598:QUE917636 REA917598:REA917636 RNW917598:RNW917636 RXS917598:RXS917636 SHO917598:SHO917636 SRK917598:SRK917636 TBG917598:TBG917636 TLC917598:TLC917636 TUY917598:TUY917636 UEU917598:UEU917636 UOQ917598:UOQ917636 UYM917598:UYM917636 VII917598:VII917636 VSE917598:VSE917636 WCA917598:WCA917636 WLW917598:WLW917636 WVS917598:WVS917636 K983134:K983172 JG983134:JG983172 TC983134:TC983172 ACY983134:ACY983172 AMU983134:AMU983172 AWQ983134:AWQ983172 BGM983134:BGM983172 BQI983134:BQI983172 CAE983134:CAE983172 CKA983134:CKA983172 CTW983134:CTW983172 DDS983134:DDS983172 DNO983134:DNO983172 DXK983134:DXK983172 EHG983134:EHG983172 ERC983134:ERC983172 FAY983134:FAY983172 FKU983134:FKU983172 FUQ983134:FUQ983172 GEM983134:GEM983172 GOI983134:GOI983172 GYE983134:GYE983172 HIA983134:HIA983172 HRW983134:HRW983172 IBS983134:IBS983172 ILO983134:ILO983172 IVK983134:IVK983172 JFG983134:JFG983172 JPC983134:JPC983172 JYY983134:JYY983172 KIU983134:KIU983172 KSQ983134:KSQ983172 LCM983134:LCM983172 LMI983134:LMI983172 LWE983134:LWE983172 MGA983134:MGA983172 MPW983134:MPW983172 MZS983134:MZS983172 NJO983134:NJO983172 NTK983134:NTK983172 ODG983134:ODG983172 ONC983134:ONC983172 OWY983134:OWY983172 PGU983134:PGU983172 PQQ983134:PQQ983172 QAM983134:QAM983172 QKI983134:QKI983172 QUE983134:QUE983172 REA983134:REA983172 RNW983134:RNW983172 RXS983134:RXS983172 SHO983134:SHO983172 SRK983134:SRK983172 TBG983134:TBG983172 TLC983134:TLC983172 TUY983134:TUY983172 UEU983134:UEU983172 UOQ983134:UOQ983172 UYM983134:UYM983172 VII983134:VII983172 VSE983134:VSE983172 WCA983134:WCA983172 WLW983134:WLW983172 WVS983134:WVS983172">
      <formula1>$B$193:$B$197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ANALITICA</vt:lpstr>
      <vt:lpstr>MATERIALIDAD ESTADOS FINANCIERO</vt:lpstr>
      <vt:lpstr>HALLAZGOS PARA OPINIÓN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Emilio Niño Alonso</dc:creator>
  <cp:lastModifiedBy>Hector Arsenio Ordoñez</cp:lastModifiedBy>
  <dcterms:created xsi:type="dcterms:W3CDTF">2022-11-18T15:18:35Z</dcterms:created>
  <dcterms:modified xsi:type="dcterms:W3CDTF">2023-05-15T18:36:12Z</dcterms:modified>
</cp:coreProperties>
</file>